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vacicP\Documents\01_PROJEKTI\01_ŽELEZNICA\011_JN\SV ŽP Litija\20240103\"/>
    </mc:Choice>
  </mc:AlternateContent>
  <bookViews>
    <workbookView xWindow="-27060" yWindow="48" windowWidth="25908" windowHeight="9276"/>
  </bookViews>
  <sheets>
    <sheet name="REKAP" sheetId="5" r:id="rId1"/>
    <sheet name="3-4 SV Litija" sheetId="2" r:id="rId2"/>
  </sheet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18" i="2"/>
  <c r="I17" i="2"/>
  <c r="I16" i="2"/>
  <c r="I15" i="2"/>
  <c r="I14" i="2"/>
  <c r="I13" i="2"/>
  <c r="I12" i="2"/>
  <c r="I26" i="2"/>
  <c r="I25" i="2"/>
  <c r="I24" i="2"/>
  <c r="I23" i="2"/>
  <c r="I32" i="2"/>
  <c r="I31" i="2"/>
  <c r="I30" i="2"/>
  <c r="I29" i="2"/>
  <c r="I28" i="2"/>
  <c r="I48" i="2"/>
  <c r="I47" i="2"/>
  <c r="I46" i="2"/>
  <c r="I45" i="2"/>
  <c r="I43" i="2"/>
  <c r="I42" i="2"/>
  <c r="I41" i="2"/>
  <c r="I40" i="2"/>
  <c r="I39" i="2"/>
  <c r="I38" i="2"/>
  <c r="I37" i="2"/>
  <c r="I36" i="2"/>
  <c r="I35" i="2"/>
  <c r="I34" i="2"/>
  <c r="I58" i="2"/>
  <c r="I57" i="2"/>
  <c r="I56" i="2"/>
  <c r="I55" i="2"/>
  <c r="I54" i="2"/>
  <c r="I53" i="2"/>
  <c r="I52" i="2"/>
  <c r="I51" i="2"/>
  <c r="I50" i="2"/>
  <c r="I63" i="2"/>
  <c r="I62" i="2"/>
  <c r="I87" i="2" l="1"/>
  <c r="I86" i="2"/>
  <c r="I85" i="2"/>
  <c r="I84" i="2"/>
  <c r="I83" i="2"/>
  <c r="I82" i="2"/>
  <c r="I81" i="2"/>
  <c r="I80" i="2"/>
  <c r="I79" i="2"/>
  <c r="I78" i="2"/>
  <c r="I77" i="2"/>
  <c r="I76" i="2"/>
  <c r="I75" i="2"/>
  <c r="I74" i="2"/>
  <c r="I97" i="2"/>
  <c r="I96" i="2"/>
  <c r="I95" i="2"/>
  <c r="I94" i="2"/>
  <c r="I93" i="2"/>
  <c r="I91" i="2"/>
  <c r="I90" i="2"/>
  <c r="I89" i="2"/>
  <c r="I100" i="2"/>
  <c r="I99" i="2"/>
  <c r="I121" i="2"/>
  <c r="I120" i="2"/>
  <c r="I119" i="2"/>
  <c r="I118" i="2"/>
  <c r="I117" i="2"/>
  <c r="I116" i="2"/>
  <c r="I115" i="2"/>
  <c r="I114" i="2"/>
  <c r="I113" i="2"/>
  <c r="I112" i="2"/>
  <c r="I111" i="2"/>
  <c r="I110" i="2"/>
  <c r="I109" i="2"/>
  <c r="I108" i="2"/>
  <c r="I107" i="2"/>
  <c r="I106" i="2"/>
  <c r="I105" i="2"/>
  <c r="I104" i="2"/>
  <c r="I103" i="2"/>
  <c r="I130" i="2"/>
  <c r="I129" i="2"/>
  <c r="I128" i="2"/>
  <c r="I127" i="2"/>
  <c r="I126" i="2"/>
  <c r="I125" i="2"/>
  <c r="I124" i="2"/>
  <c r="I123" i="2"/>
  <c r="I143" i="2"/>
  <c r="I142" i="2"/>
  <c r="I141" i="2"/>
  <c r="I140" i="2"/>
  <c r="I139" i="2"/>
  <c r="I138" i="2"/>
  <c r="I137" i="2"/>
  <c r="I136" i="2"/>
  <c r="I153" i="2"/>
  <c r="I152" i="2"/>
  <c r="I151" i="2"/>
  <c r="I150" i="2"/>
  <c r="I149" i="2"/>
  <c r="I148" i="2"/>
  <c r="I147" i="2"/>
  <c r="I146" i="2"/>
  <c r="I145" i="2"/>
  <c r="I154" i="2"/>
  <c r="I177" i="2"/>
  <c r="I186" i="2" l="1"/>
  <c r="I185" i="2"/>
  <c r="I184" i="2"/>
  <c r="I183" i="2"/>
  <c r="I182" i="2"/>
  <c r="I181" i="2"/>
  <c r="I180" i="2"/>
  <c r="I179" i="2"/>
  <c r="I178" i="2"/>
  <c r="I155" i="2"/>
  <c r="I135" i="2" l="1"/>
  <c r="I131" i="2"/>
  <c r="I72" i="2" l="1"/>
  <c r="I70" i="2"/>
  <c r="I176" i="2" l="1"/>
  <c r="I61" i="2" l="1"/>
  <c r="A5" i="2"/>
  <c r="A6" i="2" s="1"/>
  <c r="A7" i="2" s="1"/>
  <c r="A8" i="2" s="1"/>
  <c r="A9" i="2" s="1"/>
  <c r="A10" i="2" s="1"/>
  <c r="A11" i="2" s="1"/>
  <c r="A12" i="2" s="1"/>
  <c r="A13" i="2" s="1"/>
  <c r="A14" i="2" s="1"/>
  <c r="A15" i="2" s="1"/>
  <c r="A18" i="2" s="1"/>
  <c r="A19" i="2" s="1"/>
  <c r="A20" i="2" s="1"/>
  <c r="A21" i="2" s="1"/>
  <c r="A22" i="2" s="1"/>
  <c r="A23" i="2" s="1"/>
  <c r="A24" i="2" s="1"/>
  <c r="A25" i="2" s="1"/>
  <c r="A26" i="2" s="1"/>
  <c r="A27" i="2" l="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I175" i="2"/>
  <c r="I174" i="2" s="1"/>
  <c r="I122" i="2" l="1"/>
  <c r="I132" i="2"/>
  <c r="I144" i="2"/>
  <c r="I71" i="2" s="1"/>
  <c r="I102" i="2"/>
  <c r="I27" i="2"/>
  <c r="I33" i="2"/>
  <c r="I11" i="2"/>
  <c r="I88" i="2"/>
  <c r="I20" i="2"/>
  <c r="I49" i="2"/>
  <c r="I7" i="2" l="1"/>
  <c r="I69" i="2"/>
  <c r="I6" i="2"/>
  <c r="I8" i="2"/>
  <c r="I66" i="2"/>
  <c r="I9" i="2"/>
  <c r="I68" i="2"/>
  <c r="I67" i="2"/>
  <c r="I10" i="2"/>
  <c r="I73" i="2"/>
  <c r="I65" i="2" s="1"/>
  <c r="I5" i="2" l="1"/>
  <c r="I64" i="2" l="1"/>
  <c r="I60" i="2"/>
  <c r="I59" i="2" l="1"/>
  <c r="I4" i="2" l="1"/>
  <c r="B7" i="5" s="1"/>
  <c r="B9" i="5" s="1"/>
  <c r="B10" i="5" l="1"/>
  <c r="B11" i="5" s="1"/>
  <c r="B12" i="5" l="1"/>
  <c r="B13" i="5" s="1"/>
</calcChain>
</file>

<file path=xl/sharedStrings.xml><?xml version="1.0" encoding="utf-8"?>
<sst xmlns="http://schemas.openxmlformats.org/spreadsheetml/2006/main" count="731" uniqueCount="355">
  <si>
    <t>DDV 22%</t>
  </si>
  <si>
    <t>SKUPAJ</t>
  </si>
  <si>
    <t>ID1</t>
  </si>
  <si>
    <t>post.</t>
  </si>
  <si>
    <t>Opis postavke</t>
  </si>
  <si>
    <t>Opomba</t>
  </si>
  <si>
    <t>EM</t>
  </si>
  <si>
    <t>Količina</t>
  </si>
  <si>
    <t>cena/EM</t>
  </si>
  <si>
    <t>3_4</t>
  </si>
  <si>
    <t>3.4</t>
  </si>
  <si>
    <t>3.4.1</t>
  </si>
  <si>
    <t>POSTAJNE SV NAPRAVE</t>
  </si>
  <si>
    <t>3.4.1.A</t>
  </si>
  <si>
    <t>3.4.1.B</t>
  </si>
  <si>
    <t>3.4.1.C</t>
  </si>
  <si>
    <t>STOJALA</t>
  </si>
  <si>
    <t>3.4.1.D</t>
  </si>
  <si>
    <t>KABLI V RELEJNEM PROSTORU</t>
  </si>
  <si>
    <t>3.4.1.E</t>
  </si>
  <si>
    <t>RELEJNE SKUPINE</t>
  </si>
  <si>
    <t>3.4.1.A1</t>
  </si>
  <si>
    <t>kos</t>
  </si>
  <si>
    <t>3.4.1.A2</t>
  </si>
  <si>
    <t>3.4.1.A3</t>
  </si>
  <si>
    <t>kpl</t>
  </si>
  <si>
    <t>3.4.1.A4</t>
  </si>
  <si>
    <t>3.4.1.A5</t>
  </si>
  <si>
    <t>3.4.1.A6</t>
  </si>
  <si>
    <t>3.4.1.B1</t>
  </si>
  <si>
    <t>3.4.1.B2</t>
  </si>
  <si>
    <t>3.4.1.B3</t>
  </si>
  <si>
    <t>3.4.1.B4</t>
  </si>
  <si>
    <t>3.4.1.B5</t>
  </si>
  <si>
    <t>3.4.1.B6</t>
  </si>
  <si>
    <t>3.4.1.C1</t>
  </si>
  <si>
    <t>3.4.1.C2</t>
  </si>
  <si>
    <t>3.4.1.C3</t>
  </si>
  <si>
    <t>3.4.1.C5</t>
  </si>
  <si>
    <t>3.4.1.C6</t>
  </si>
  <si>
    <t>120-delna spajkalna letev 421-230-200</t>
  </si>
  <si>
    <t>40-delna priključna letev 421-230-100</t>
  </si>
  <si>
    <t>3.4.1.D1</t>
  </si>
  <si>
    <t>3.4.1.D2</t>
  </si>
  <si>
    <t>3.4.1.D3</t>
  </si>
  <si>
    <t>Signalni kabel IYY 60x1x0.6</t>
  </si>
  <si>
    <t>3.4.1.D4</t>
  </si>
  <si>
    <t>Signalni kabel IYY 40x1x1.0</t>
  </si>
  <si>
    <t>3.4.1.D5</t>
  </si>
  <si>
    <t>TM vodnik 1x0.6</t>
  </si>
  <si>
    <t>3.4.1.D6</t>
  </si>
  <si>
    <t>TM vodnik 1x1.0</t>
  </si>
  <si>
    <t>3.4.1.E1</t>
  </si>
  <si>
    <t>3.4.1.E2</t>
  </si>
  <si>
    <t>3.4.1.E3</t>
  </si>
  <si>
    <t>3.4.1.E4</t>
  </si>
  <si>
    <t>3.4.1.E5</t>
  </si>
  <si>
    <t>3.4.1.E6</t>
  </si>
  <si>
    <t>3.4.1.E7</t>
  </si>
  <si>
    <t>3.4.1.E8</t>
  </si>
  <si>
    <t>3.4.1.E9</t>
  </si>
  <si>
    <t>3.4.2</t>
  </si>
  <si>
    <t>NAPAJALNE NAPRAVE</t>
  </si>
  <si>
    <t>3.4.2.A</t>
  </si>
  <si>
    <t>3.4.2.A1</t>
  </si>
  <si>
    <t>3.4.2.A2</t>
  </si>
  <si>
    <t>3.4.3</t>
  </si>
  <si>
    <t>ZUNANJE NAPRAVE</t>
  </si>
  <si>
    <t>3.4.3.A</t>
  </si>
  <si>
    <t>SIGNALI</t>
  </si>
  <si>
    <t>3.4.3.B</t>
  </si>
  <si>
    <t>KRETNICE</t>
  </si>
  <si>
    <t>3.4.3.C</t>
  </si>
  <si>
    <t>3.4.3.D</t>
  </si>
  <si>
    <t>AVTOSTOP NAPRAVE</t>
  </si>
  <si>
    <t>3.4.3.E</t>
  </si>
  <si>
    <t>KABLI (dobava in polaganje)</t>
  </si>
  <si>
    <t>3.4.3.F</t>
  </si>
  <si>
    <t>KABELSKA OPREMA</t>
  </si>
  <si>
    <t>3.4.3.A1</t>
  </si>
  <si>
    <t>3.4.3.A2</t>
  </si>
  <si>
    <t>3.4.3.A3</t>
  </si>
  <si>
    <t>3.4.3.A4</t>
  </si>
  <si>
    <t>3.4.3.A5</t>
  </si>
  <si>
    <t>3.4.3.A6</t>
  </si>
  <si>
    <t>3.4.3.A7</t>
  </si>
  <si>
    <t>3.4.3.A8</t>
  </si>
  <si>
    <t>3.4.3.A9</t>
  </si>
  <si>
    <t>3.4.3.A10</t>
  </si>
  <si>
    <t>3.4.3.A11</t>
  </si>
  <si>
    <t>3.4.3.A12</t>
  </si>
  <si>
    <t>3.4.3.A13</t>
  </si>
  <si>
    <t>3.4.3.A14</t>
  </si>
  <si>
    <t>3.4.3.B1</t>
  </si>
  <si>
    <t>3.4.3.B2</t>
  </si>
  <si>
    <t>3.4.3.B3</t>
  </si>
  <si>
    <t>3.4.3.B4</t>
  </si>
  <si>
    <t>3.4.3.B5</t>
  </si>
  <si>
    <t>3.4.3.B6</t>
  </si>
  <si>
    <t>3.4.3.B7</t>
  </si>
  <si>
    <t>3.4.3.B8</t>
  </si>
  <si>
    <t>3.4.3.B9</t>
  </si>
  <si>
    <t>3.4.3.B10</t>
  </si>
  <si>
    <t>3.4.3.B11</t>
  </si>
  <si>
    <t>3.4.3.C1</t>
  </si>
  <si>
    <t>3.4.3.C2</t>
  </si>
  <si>
    <t>3.4.3.C3</t>
  </si>
  <si>
    <t>3.4.3.C4</t>
  </si>
  <si>
    <t>3.4.3.C5</t>
  </si>
  <si>
    <t>3.4.3.C6</t>
  </si>
  <si>
    <t>3.4.3.C7</t>
  </si>
  <si>
    <t>3.4.3.C8</t>
  </si>
  <si>
    <t>3.4.3.C9</t>
  </si>
  <si>
    <t>3.4.3.D1</t>
  </si>
  <si>
    <t>3.4.3.D2</t>
  </si>
  <si>
    <t>3.4.3.D3</t>
  </si>
  <si>
    <t>3.4.3.D4</t>
  </si>
  <si>
    <t>3.4.3.D5</t>
  </si>
  <si>
    <t>3.4.3.D6</t>
  </si>
  <si>
    <t>3.4.3.D7</t>
  </si>
  <si>
    <t>3.4.3.E1</t>
  </si>
  <si>
    <t>3.4.3.E2</t>
  </si>
  <si>
    <t>3.4.3.F1</t>
  </si>
  <si>
    <t>3.4.3.F2</t>
  </si>
  <si>
    <t>3.4.3.F3</t>
  </si>
  <si>
    <t>3.4.3.F4</t>
  </si>
  <si>
    <t>3.4.3.F5</t>
  </si>
  <si>
    <t>3.4.3.F6</t>
  </si>
  <si>
    <t>3.4.3.F7</t>
  </si>
  <si>
    <t>3.4.3.F8</t>
  </si>
  <si>
    <t>3.4.3.F9</t>
  </si>
  <si>
    <t>3.4.3.F10</t>
  </si>
  <si>
    <t>3.4.4</t>
  </si>
  <si>
    <t>3.4.4.A</t>
  </si>
  <si>
    <t>3.4.4.A1</t>
  </si>
  <si>
    <t>OSTALI STROŠKI</t>
  </si>
  <si>
    <t>CENA SKUPAJ (z DDV)</t>
  </si>
  <si>
    <t>R E K A P I T U L A C I J A</t>
  </si>
  <si>
    <t>Izdelava DZO (5 tiskanih izvodov in 1 izvod v elektronski obliki).</t>
  </si>
  <si>
    <t>Projektantski nadzor pri izvedbi vseh del.</t>
  </si>
  <si>
    <t>Zakoličba posameznih infrastrukturnih vodov (elektrika, komunala, plin, CATV...) po navodilih posameznih upravljavcev, nadzor upravljavcev posameznih vodov pri izvajanju gradbenih del na območju križanja in zaščita komunalnih vodov za celotno območje železniške postaje, ki je predmet nadgradnje.</t>
  </si>
  <si>
    <t>Notranja tekoča kontrola za vsa dela na območju postaje.</t>
  </si>
  <si>
    <t>V gradbenem delu projekta.</t>
  </si>
  <si>
    <t>/</t>
  </si>
  <si>
    <t>Prilagoditev montažnih listov glede na izbrano opremo</t>
  </si>
  <si>
    <t>Preureditev obstoječih SV naprav
LITIJA</t>
  </si>
  <si>
    <t>»Preureditev obstoječih signalnovarnostnih naprav v okviru ureditve železniške postaje Litija«</t>
  </si>
  <si>
    <t>Preureditev obstoječih SV naprav na železniški postaji Litija</t>
  </si>
  <si>
    <t>POSTAJA LITIJA</t>
  </si>
  <si>
    <t>SV NAPRAVE LITIJA</t>
  </si>
  <si>
    <t>3.4.1.A7</t>
  </si>
  <si>
    <t>3.4.1.A8</t>
  </si>
  <si>
    <t>Dobava in vgradnja aktivnih novih mozaikov v obstoječo postavljalno mizo</t>
  </si>
  <si>
    <t>Dopolnitev-aktivnega mozaika v obstoječi postavljalni mizi B1 in B2</t>
  </si>
  <si>
    <t>Prestavitev-prevezava aktivnega mozaika v obstoječi postavljalni mizi</t>
  </si>
  <si>
    <t>Prilagoditev postavljalne mize glede na obstoječe naprave</t>
  </si>
  <si>
    <t>Odstranitev nepotrebnih povezav</t>
  </si>
  <si>
    <t>Lesena omarica za hranjenje 4 kretniških ključev s ključavnico in steklenimi vratci</t>
  </si>
  <si>
    <t>Preštevilčenje obstoječe postavljalne mize</t>
  </si>
  <si>
    <t>Preštevilčenje obstoječih notranjih naprav, ki obsega: 
- označevanje relejnih skupin 
- dopolnitev projekta PID</t>
  </si>
  <si>
    <t>Stojalo za male relejne skupine 465-408-003</t>
  </si>
  <si>
    <t>Uporabimo obstoječa prazna mesta.</t>
  </si>
  <si>
    <t>Stojalo za velike relejne skupine 465-408-000</t>
  </si>
  <si>
    <t>Vrstne sponke za SV naprave v snopih po 40 za povezavo zunanjih kablov</t>
  </si>
  <si>
    <t>Vrstne sponke za TK naprave v snopih po 40 za povezavo zunanjih kablov</t>
  </si>
  <si>
    <t>Signalni kabel IYY 30x1x0.6 z dvema vtikačema 465-408-507 sistema 30/30</t>
  </si>
  <si>
    <t xml:space="preserve">Signalni kabel IYY 60x1x0.6 
</t>
  </si>
  <si>
    <t xml:space="preserve"> m</t>
  </si>
  <si>
    <t xml:space="preserve">Signalni kabel IYY 40x1x1.0
</t>
  </si>
  <si>
    <t>3.4.1.D7</t>
  </si>
  <si>
    <t>3.4.1.D8</t>
  </si>
  <si>
    <t>3.4.1.D9</t>
  </si>
  <si>
    <t>3.4.1.D10</t>
  </si>
  <si>
    <t>3.4.1.D11</t>
  </si>
  <si>
    <t>3.4.1.D12</t>
  </si>
  <si>
    <t>3.4.1.D13</t>
  </si>
  <si>
    <t>3.4.1.D14</t>
  </si>
  <si>
    <t>3.4.1.D15</t>
  </si>
  <si>
    <t>ID2</t>
  </si>
  <si>
    <t>Kretniška relejna skupina
13 E 7253-4   465-436-700</t>
  </si>
  <si>
    <t>Relejna skupina glavnega signala
13 E 7276-3   465-406-503</t>
  </si>
  <si>
    <t>Relejna skupina tirnega releja
13 E 7221-7   465-409-001</t>
  </si>
  <si>
    <t>Relejna skupina vozne poti
13 E 7283-1</t>
  </si>
  <si>
    <t>Relejna skupina ponavljalnika predsignaliziranja 
465 417 500</t>
  </si>
  <si>
    <t>Relejna skupina dopolnilnega signala 
465-204-605</t>
  </si>
  <si>
    <t>Vstavek glavnega signala 4-lučni
471-008-504</t>
  </si>
  <si>
    <t>Vstavek ponavljalnika predsignaliziranja 
465-417-650</t>
  </si>
  <si>
    <t>Vstavek predsignala 
465-417-600</t>
  </si>
  <si>
    <t>Vstavek dopolnilnega signala 
13 E 7177-1  471 009 000</t>
  </si>
  <si>
    <t>Pogonski vtikač (rdeč)
465-408-568</t>
  </si>
  <si>
    <t>Programska letvica
465 408 501</t>
  </si>
  <si>
    <t>Slepo prekritje
465 408 502</t>
  </si>
  <si>
    <t>Letvica za proste vezave
465-408-500</t>
  </si>
  <si>
    <t>Preureditev obstoječe SV naprave za uvoze na 4. postajni tir, ki obsega:
- prevezavo postajnih tipk,
- izdelavo novih notranjih povezav,
- testiranje in preizkus</t>
  </si>
  <si>
    <t>APB 34</t>
  </si>
  <si>
    <t>Relejni okvir male relejne skupine, vgrajen v obstoječe stojalo APB 34</t>
  </si>
  <si>
    <t>Relejna skupina dopolnilnega signala 465-204-605, vgrajena v APB 34</t>
  </si>
  <si>
    <t>Vstavek dopolnilnega signala DS 342 13 E 7177-1  471 009 000</t>
  </si>
  <si>
    <t>Elekronski utripalnik APB</t>
  </si>
  <si>
    <t>Preureditev obstoječe APB naprave, ki obsega:
- vgradnjo RS dopolnilnega signala,
- zaključitev novih kablov,                                                                         
- izdelavo povezav,
- testiranje in preizkus</t>
  </si>
  <si>
    <t>Dodaten modul utripalnika za utripajoče napetosti dopolnilnih signalov</t>
  </si>
  <si>
    <r>
      <t>Dopolnitev napajalne povezave za obstoječe relejno stojalo z vodnikom 6 mm</t>
    </r>
    <r>
      <rPr>
        <vertAlign val="superscript"/>
        <sz val="10"/>
        <rFont val="Arial Narrow"/>
        <family val="2"/>
        <charset val="238"/>
      </rPr>
      <t>2</t>
    </r>
    <r>
      <rPr>
        <sz val="10"/>
        <rFont val="Arial Narrow"/>
        <family val="2"/>
        <charset val="238"/>
      </rPr>
      <t>, s "C" spojkami in izolacijo s samoskrčljivimi cevkami
Obstoječe povezave ne menjamo.</t>
    </r>
  </si>
  <si>
    <t>Štirilučni glavni svetlobni signal s kabelskim končnikom, signalnim kablom in betonskim temeljem, s signalno omarico IS 32 in IS 42</t>
  </si>
  <si>
    <t>Štirilučni ponavljalnik predsignaliziranja peronske izvedbe, glavo konzolne izvedbe, s kabelskim končnikom, signalnim kablom in betonskim temeljem, s signalno omarico PP12</t>
  </si>
  <si>
    <t>Štirilučni ponavljalnik predsignaliziranja, s kabelskim končnikom, signalnim kablom in betonskim temeljem, s signalno omarico PP22</t>
  </si>
  <si>
    <t>Dopolnilni signal SZ 21, s signalno omarico</t>
  </si>
  <si>
    <t>Dopolnilni signal SZ 23, s signalno omarico</t>
  </si>
  <si>
    <t>Dopolnilni signal SZ 22, s signalno omarico</t>
  </si>
  <si>
    <t>Označevanje visokih signalov</t>
  </si>
  <si>
    <t>Označevanje pritlikavih signalov</t>
  </si>
  <si>
    <t>Signalni znak zaključek tira (mehanski MTS) prevlečen z odsevno folijo</t>
  </si>
  <si>
    <t>Obnova svetlobnega signala z novimi svetilkami, kabelskim končnikom in signalnim kablom PB2 in 341</t>
  </si>
  <si>
    <t>Izdelava novega stojišča za PB2 iz kibelnega betona C16/20 x0, Cl 02, Dmax16, z opornim zidom in ograjo iz inox jeklenih cevi</t>
  </si>
  <si>
    <t>Demontaža obstoječih glavnih signalov s temeljem (IS32)</t>
  </si>
  <si>
    <r>
      <t>Izdelava ozemljitve glavnih in premikalnih signalov z izolirano jekleno Fe vrvjo 70 mm</t>
    </r>
    <r>
      <rPr>
        <vertAlign val="superscript"/>
        <sz val="10"/>
        <rFont val="Arial Narrow"/>
        <family val="2"/>
        <charset val="238"/>
      </rPr>
      <t>2</t>
    </r>
    <r>
      <rPr>
        <sz val="10"/>
        <rFont val="Arial Narrow"/>
        <family val="2"/>
        <charset val="238"/>
      </rPr>
      <t xml:space="preserve">  na neizolirano tirnico, povprečne razdalje do 20 m</t>
    </r>
  </si>
  <si>
    <t>Meritev in preizkus izdelane ozemljitve</t>
  </si>
  <si>
    <t>3.4.3.B12</t>
  </si>
  <si>
    <t>3.4.3.B13</t>
  </si>
  <si>
    <t>Hidravlični kretniški pogon za normalni hod, s kontrolnim drogovjem za navadno kretnico 60E1 300-1:9</t>
  </si>
  <si>
    <t>Ležajni deli za kretniški pogon 60E1 300-1:9</t>
  </si>
  <si>
    <t xml:space="preserve">Zaščita kretniškega pogona, obloga iz betonskih robnikov </t>
  </si>
  <si>
    <t>Ročica za ročno prestavljanje kretnic</t>
  </si>
  <si>
    <t>Kretniški lik prelepljen z odsevno folijo</t>
  </si>
  <si>
    <t>Priprava kretnic za montažo pogona</t>
  </si>
  <si>
    <t>Označevanje kretniških pogonov</t>
  </si>
  <si>
    <t>Začasni raztirnik - desni, komplet s ključavnicama in pritrdilnim materialom</t>
  </si>
  <si>
    <t>Prestavitev začasnega raztirnika, komplet s ključavnicama in pritrdilnim materialom</t>
  </si>
  <si>
    <t>Zaporno bruno</t>
  </si>
  <si>
    <r>
      <t>Izdelava ozemljitve kretniškega pogona z izolirano jekleno Fe vrvjo 70 mm</t>
    </r>
    <r>
      <rPr>
        <vertAlign val="superscript"/>
        <sz val="10"/>
        <rFont val="Arial Narrow"/>
        <family val="2"/>
        <charset val="238"/>
      </rPr>
      <t>2</t>
    </r>
    <r>
      <rPr>
        <sz val="10"/>
        <rFont val="Arial Narrow"/>
        <family val="2"/>
        <charset val="238"/>
      </rPr>
      <t xml:space="preserve"> na najbližjo neizolirano tirnico - povprečne razdalje do 5 m</t>
    </r>
  </si>
  <si>
    <t>Električno ogrevanja kretnic je obdelano v posebnem načrtu.</t>
  </si>
  <si>
    <t>ELEMENTI ZA KONTROLO TIROV IN KRETNIC</t>
  </si>
  <si>
    <t>3.4.3.C10</t>
  </si>
  <si>
    <t>3.4.3.C11</t>
  </si>
  <si>
    <t>3.4.3.C12</t>
  </si>
  <si>
    <t>3.4.3.C13</t>
  </si>
  <si>
    <t>3.4.3.C14</t>
  </si>
  <si>
    <t>3.4.3.C15</t>
  </si>
  <si>
    <t>3.4.3.C16</t>
  </si>
  <si>
    <t>3.4.3.C17</t>
  </si>
  <si>
    <t>3.4.3.C18</t>
  </si>
  <si>
    <t>3.4.3.C19</t>
  </si>
  <si>
    <t>Tirna priključna omarica z enim napajalnim transformatorjem, z enim kabelskim uvodom, 50 Hz, komplet s priključnimi vrvmi</t>
  </si>
  <si>
    <t>Tirna priključna omarica za 50 Hz, z dvema napajalnima transformatorjema, z enim kabelskim uvodom, s priključnimi vrvmi</t>
  </si>
  <si>
    <t>Tirna priključna omarica za 50 Hz z dvema relejnima transformatorjema, z enim kabelskim uvodom, s priključnimi vrvmi</t>
  </si>
  <si>
    <t>Lepljeni izolirni stik S49-UIC60 vključno z izdelavo AT zvarov</t>
  </si>
  <si>
    <t>Označevanje TPO (napisne ploščice), preštevilčenje</t>
  </si>
  <si>
    <t>Prespoj iz gole Cu vrvi 25 mm2 tip 1</t>
  </si>
  <si>
    <t>Prespoj iz gole Cu vrvi 25 mm2 tip 2</t>
  </si>
  <si>
    <t>Prespoj iz izolirane Cu vrvi 25 mm2 tip 3</t>
  </si>
  <si>
    <t>Prespoj iz gole Cu vrvi 25 mm2 tip 4</t>
  </si>
  <si>
    <t>Prespoj iz gole Cu vrvi 25 mm2 tip 5</t>
  </si>
  <si>
    <t>Prespoj iz gole Cu vrvi 25 mm2 tip 6</t>
  </si>
  <si>
    <t>Prespoj iz gole Cu vrvi 25 mm2 tip 18</t>
  </si>
  <si>
    <t>Prespoj iz izolirane Cu vrvi 25 mm2  tip 14</t>
  </si>
  <si>
    <t>Prespoj iz izolirane Cu vrvi 25 mm2  tip 3a</t>
  </si>
  <si>
    <t>Prevezi iz izolirane Cu vrvi 25 mm2  tipi 9, 10, 11, 12, 13, 17, 21, 22 in 23</t>
  </si>
  <si>
    <t>m</t>
  </si>
  <si>
    <t>Mejnik izoliranega odseka</t>
  </si>
  <si>
    <t>Ponovna nastavitev napetosti in tokov na spremenjenih izolirnih odsekih</t>
  </si>
  <si>
    <r>
      <t>Izdelava ozemljitve TPO z izolirano jekleno Fe vrvjo 70 mm</t>
    </r>
    <r>
      <rPr>
        <vertAlign val="superscript"/>
        <sz val="10"/>
        <rFont val="Arial Narrow"/>
        <family val="2"/>
        <charset val="238"/>
      </rPr>
      <t>2</t>
    </r>
    <r>
      <rPr>
        <sz val="10"/>
        <rFont val="Arial Narrow"/>
        <family val="2"/>
        <charset val="238"/>
      </rPr>
      <t xml:space="preserve"> na neizolirano tirnico, povprečne razdalje do 20 m</t>
    </r>
  </si>
  <si>
    <t>3.4.3.D8</t>
  </si>
  <si>
    <t>3.4.3.D9</t>
  </si>
  <si>
    <t>Kombinirani tirni magnet 1000/2000 Hz s pritrdilnim materialom UIC 60, zaščitno cevjo in uvodom (IS 42)</t>
  </si>
  <si>
    <t>Prestavitev kombiniranega tirnega magneta 1000/2000 Hz s pritrdilnim materialom UIC 60, zaščitno cevjo in uvodom (IS 32)</t>
  </si>
  <si>
    <t>Priključitev kombiniranega tirnega magneta 1000/2000 Hz z uvodom (PB2)</t>
  </si>
  <si>
    <t>Kabel AG(St) GF 2X2X0,75</t>
  </si>
  <si>
    <t>Pritrditev cevi ali kabla na prag</t>
  </si>
  <si>
    <t>Pomožni tirni magneti 500 Hz za kontrolo hitrosti na prevoznih tirih s pritrdilnimi deli in montažnim materialom, zaščitno cevjo in uvodom</t>
  </si>
  <si>
    <t>Mali kabelski delilec 500 Hz</t>
  </si>
  <si>
    <t>Kabel A-2Y(st) Ybc 2x2x0,8</t>
  </si>
  <si>
    <t>PEHD cevi 2x50/4 mm pribita na prag</t>
  </si>
  <si>
    <t>TK NAPRAVE</t>
  </si>
  <si>
    <t xml:space="preserve">Prestavitev male telefonske omarice s telefonom, s priključnimi vrstnimi sponkami, nosilno cevjo in novim temeljem, zunanjim zvoncem in ozemljitvijo </t>
  </si>
  <si>
    <t>predmet ločene pogodbe</t>
  </si>
  <si>
    <t xml:space="preserve">Dobava PEHD cevi 2x50/4 mm </t>
  </si>
  <si>
    <t>3.4.3.G</t>
  </si>
  <si>
    <t>Signalni kabel SPZ 5 x 0,9</t>
  </si>
  <si>
    <t>Signalni kabel SPZ 6 x 0,9</t>
  </si>
  <si>
    <t>Signalni kabel SPZ 10 x 0,9</t>
  </si>
  <si>
    <t>Signalni kabel SPZ 12 x 0,9</t>
  </si>
  <si>
    <t>Signalni kabel SPZ 16 x 0,9</t>
  </si>
  <si>
    <t>Signalni kabel SPZ 48 x 0,9</t>
  </si>
  <si>
    <t>Signalni kabel SPZ 80 x 0,9</t>
  </si>
  <si>
    <t>TK kabel TD 59 M 3x4x1,2</t>
  </si>
  <si>
    <t>Kabelska omara AFK 5H z vrstnimi sponkami (KO 400)</t>
  </si>
  <si>
    <t>Razdelilec AFK 3H z vrstnimi sponkami (KR 540 in KR 541)</t>
  </si>
  <si>
    <t>Izdelava stojišča min. debeline 20 cm, z bet. podlago iz kibelnega betona C16/20 x0, Cl 02, Dmax16, s pranimi ploščami, z robniki za KO 400 in KR 541</t>
  </si>
  <si>
    <t>Zapiranje kabelskih koncev</t>
  </si>
  <si>
    <t>Oznaka kabla s kovinskim trakom</t>
  </si>
  <si>
    <t>Kabelska spojka za SV kable do 24x1,4</t>
  </si>
  <si>
    <t>Kabelska spojka za SV kable od 60x1,4 do 108x1,4</t>
  </si>
  <si>
    <t>Kabelska spojka za TK kable do 10x4x0,8</t>
  </si>
  <si>
    <t xml:space="preserve">Meritve kablov </t>
  </si>
  <si>
    <t>par</t>
  </si>
  <si>
    <t>Označevanje KO in KR</t>
  </si>
  <si>
    <t>3.4.3.H</t>
  </si>
  <si>
    <t>ZEMELJSKA DELA</t>
  </si>
  <si>
    <t>3.4.3.G1</t>
  </si>
  <si>
    <t>3.4.3.G2</t>
  </si>
  <si>
    <t>3.4.3.G3</t>
  </si>
  <si>
    <t>3.4.3.G4</t>
  </si>
  <si>
    <t>3.4.3.G5</t>
  </si>
  <si>
    <t>3.4.3.G6</t>
  </si>
  <si>
    <t>3.4.3.G7</t>
  </si>
  <si>
    <t>3.4.3.G8</t>
  </si>
  <si>
    <t>3.4.3.G9</t>
  </si>
  <si>
    <t>3.4.3.G10</t>
  </si>
  <si>
    <t>3.4.3.G11</t>
  </si>
  <si>
    <t>3.4.3.G12</t>
  </si>
  <si>
    <t>3.4.3.G13</t>
  </si>
  <si>
    <t>3.4.3.G14</t>
  </si>
  <si>
    <t>3.4.3.G15</t>
  </si>
  <si>
    <t>3.4.3.G16</t>
  </si>
  <si>
    <t>3.4.3.G17</t>
  </si>
  <si>
    <t>3.4.3.G18</t>
  </si>
  <si>
    <t>Prekop proge z 2 x fi 125 globine 1,5 m pod GRP, z betonsko podlago min 30 cm C16/20</t>
  </si>
  <si>
    <t>Prekop proge s 6 x fi 125 globine 1,5 m pod GRP, z betonsko podlago min 30 cm C16/20</t>
  </si>
  <si>
    <t>Prehodni pomožni kabelski jašek dimenzij 
0,8 x 0,8 x 2,0</t>
  </si>
  <si>
    <t>Peronska kanalizacija na globini najmanj 120 cm, iz PVC cevi 6xΦ125 površinsko obbetonirano s 30 cm betona C16/20</t>
  </si>
  <si>
    <t>Izkop zemljišča III. kategorije z ovirami na področju postaje Litija</t>
  </si>
  <si>
    <t>Izkop zemljišča IV. kategorije z ovirami na področju postaje Litija</t>
  </si>
  <si>
    <t xml:space="preserve">Izvedba prečkanja železniške proge s podvrtanjem (ali prekopom, če podvrtanje ni izvedljivo), s PVC ali PE cevmi na globini 1,5 m pod GRP, obbetoniranje cevi z C12/15
- 2x premera 125 mm </t>
  </si>
  <si>
    <t>Zaščita prazne položene cevi z Raychem ali ustrezno drugo toploskrčno kapo</t>
  </si>
  <si>
    <t>Kabelski jašek tip B2 izmer 1,2x1,5x2,0 (m), s kab. konzolami - lahki litoželezni pokrov</t>
  </si>
  <si>
    <t>Zasip rova</t>
  </si>
  <si>
    <t>Odvoz materiala</t>
  </si>
  <si>
    <t>Posipanje mivke, drobnega peska</t>
  </si>
  <si>
    <t>Dvodelna kabelska korita tip 4. (B) z dvema pokrovoma in ureditvijo podlage</t>
  </si>
  <si>
    <t>Enodelna kabelska korita tip 2. (A) z dvema pokrovoma in ureditvijo podlage</t>
  </si>
  <si>
    <t>Zaščita s cevjo PEHD 1-2 50/4</t>
  </si>
  <si>
    <t>Odpiranje in zapiranje dvodelnih kabelskih korit - polaganje iz postaje Litija</t>
  </si>
  <si>
    <t>Uvlačenje kabla v zaščitne cevi</t>
  </si>
  <si>
    <t>Zamenjava poškodovanih korit tip 4, do  ~ 5%</t>
  </si>
  <si>
    <t>3.4.4.A2</t>
  </si>
  <si>
    <t>3.4.4.A3</t>
  </si>
  <si>
    <t>3.4.4.A4</t>
  </si>
  <si>
    <t>3.4.4.A5</t>
  </si>
  <si>
    <t>3.4.4.A6</t>
  </si>
  <si>
    <t>3.4.4.A7</t>
  </si>
  <si>
    <t>3.4.4.A8</t>
  </si>
  <si>
    <t>3.4.4.A9</t>
  </si>
  <si>
    <t>3.4.4.A10</t>
  </si>
  <si>
    <t>3.4.4.A11</t>
  </si>
  <si>
    <t>Preizkušanje, spuščanje v pogon, vmesni in končni tehnični prevzemi</t>
  </si>
  <si>
    <t>Priprava in organizacija gradbišča z vsemi objekti, instalacijami, zagotovitev varnostnih in higiensko tehničnih pogojev, začasne transportne poti, oznakami gradbišča ter kasnejša odstranitev vseh objektov in vzpostavitev v prvotno stanje.</t>
  </si>
  <si>
    <t>Izdelava Projekta izvedenih del (PID) vseh izvedenih del (5 tiskanih izvodov in 1 izvod v elektronski obliki).</t>
  </si>
  <si>
    <t>Izdelava Projektne dokumentacije za obratovanje in vzdrževanje (NOV) za vsa izvedena dela (5 tiskanih izvodov in 1 izvod v elektronski obliki).</t>
  </si>
  <si>
    <t>Izdelava Projekta za vpis v uradne evidence (PVE) ter izvedba vpisa v uradne evidence skladno z veljavno zakonodajo (5 tiskanih izvodov in 1 izvod v elektronski obliki).</t>
  </si>
  <si>
    <t>Čuvajniška služba ob izdelavi prekopov in ob prevezavah SV naprave.</t>
  </si>
  <si>
    <t>Upoštevati v EM pri podpoglavjih 3.4.3 Zunanje naprave.</t>
  </si>
  <si>
    <t>Pri organizaciji gradbišča upoštevati varnostni načrt.</t>
  </si>
  <si>
    <t>CENA SKUPAJ - po načelu "CENA NA ENOTO" (brez DDV)</t>
  </si>
  <si>
    <t>NEPREDVIDENA DELA 10% - za dela po načelu "CENA NA ENOTO" (brez DDV)</t>
  </si>
  <si>
    <t>CENA SKUPAJ - po načelu "CENA NA ENOTO" + NEPREDVIDENA DELA (brez DDV)</t>
  </si>
  <si>
    <t>ni potrebeno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</si>
</sst>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S_I_T_-;\-* #,##0.00\ _S_I_T_-;_-* &quot;-&quot;??\ _S_I_T_-;_-@_-"/>
    <numFmt numFmtId="165" formatCode="#,##0.00\ &quot;€&quot;"/>
  </numFmts>
  <fonts count="22" x14ac:knownFonts="1">
    <font>
      <sz val="11"/>
      <color theme="1"/>
      <name val="Calibri"/>
      <family val="2"/>
      <charset val="238"/>
      <scheme val="minor"/>
    </font>
    <font>
      <sz val="11"/>
      <color theme="1"/>
      <name val="Calibri"/>
      <family val="2"/>
      <charset val="238"/>
      <scheme val="minor"/>
    </font>
    <font>
      <sz val="10"/>
      <name val="Arial"/>
      <family val="2"/>
      <charset val="238"/>
    </font>
    <font>
      <b/>
      <sz val="10"/>
      <name val="Arial Narrow"/>
      <family val="2"/>
      <charset val="238"/>
    </font>
    <font>
      <b/>
      <sz val="10"/>
      <color theme="1"/>
      <name val="Arial Narrow"/>
      <family val="2"/>
      <charset val="238"/>
    </font>
    <font>
      <sz val="10"/>
      <color theme="1"/>
      <name val="Arial Narrow"/>
      <family val="2"/>
      <charset val="238"/>
    </font>
    <font>
      <sz val="10"/>
      <name val="Arial Narrow"/>
      <family val="2"/>
      <charset val="238"/>
    </font>
    <font>
      <b/>
      <i/>
      <sz val="10"/>
      <name val="Arial Narrow"/>
      <family val="2"/>
      <charset val="238"/>
    </font>
    <font>
      <sz val="10"/>
      <color theme="1"/>
      <name val="Arial Narrow"/>
      <family val="2"/>
      <charset val="238"/>
    </font>
    <font>
      <sz val="10"/>
      <name val="Times New Roman"/>
      <family val="1"/>
      <charset val="238"/>
    </font>
    <font>
      <sz val="10"/>
      <name val="Arial CE"/>
      <charset val="238"/>
    </font>
    <font>
      <sz val="11"/>
      <color theme="1"/>
      <name val="Arial Narrow"/>
      <family val="2"/>
      <charset val="238"/>
    </font>
    <font>
      <b/>
      <sz val="12"/>
      <name val="Arial Narrow"/>
      <family val="2"/>
      <charset val="238"/>
    </font>
    <font>
      <b/>
      <sz val="12"/>
      <color theme="1"/>
      <name val="Arial Narrow"/>
      <family val="2"/>
      <charset val="238"/>
    </font>
    <font>
      <b/>
      <sz val="10"/>
      <color theme="0"/>
      <name val="Arial Narrow"/>
      <family val="2"/>
      <charset val="238"/>
    </font>
    <font>
      <sz val="11"/>
      <name val="Arial Narrow"/>
      <family val="2"/>
      <charset val="238"/>
    </font>
    <font>
      <b/>
      <sz val="11"/>
      <name val="Arial Narrow"/>
      <family val="2"/>
      <charset val="238"/>
    </font>
    <font>
      <sz val="11"/>
      <color theme="1"/>
      <name val="Calibri"/>
      <family val="2"/>
      <scheme val="minor"/>
    </font>
    <font>
      <b/>
      <sz val="11"/>
      <color theme="1"/>
      <name val="Calibri"/>
      <family val="2"/>
      <charset val="238"/>
      <scheme val="minor"/>
    </font>
    <font>
      <vertAlign val="superscript"/>
      <sz val="10"/>
      <name val="Arial Narrow"/>
      <family val="2"/>
      <charset val="238"/>
    </font>
    <font>
      <sz val="10"/>
      <name val="Arial Narrow"/>
      <family val="2"/>
    </font>
    <font>
      <sz val="10"/>
      <color theme="1"/>
      <name val="Arial Narrow"/>
    </font>
  </fonts>
  <fills count="10">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6">
    <xf numFmtId="0" fontId="0"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9" fillId="0" borderId="0"/>
    <xf numFmtId="0" fontId="10" fillId="0" borderId="0"/>
    <xf numFmtId="164" fontId="2" fillId="0" borderId="0" applyFont="0" applyFill="0" applyBorder="0" applyAlignment="0" applyProtection="0"/>
    <xf numFmtId="0" fontId="2" fillId="0" borderId="0"/>
    <xf numFmtId="0" fontId="1" fillId="0" borderId="0"/>
    <xf numFmtId="0" fontId="2" fillId="0" borderId="0"/>
    <xf numFmtId="0" fontId="1" fillId="0" borderId="0"/>
    <xf numFmtId="0" fontId="1" fillId="0" borderId="0"/>
    <xf numFmtId="44" fontId="17" fillId="0" borderId="0" applyFont="0" applyFill="0" applyBorder="0" applyAlignment="0" applyProtection="0"/>
    <xf numFmtId="0" fontId="17" fillId="0" borderId="0"/>
  </cellStyleXfs>
  <cellXfs count="143">
    <xf numFmtId="0" fontId="0" fillId="0" borderId="0" xfId="0"/>
    <xf numFmtId="0" fontId="4" fillId="0" borderId="0" xfId="0" applyFont="1" applyAlignment="1">
      <alignment horizontal="center" vertical="top" wrapText="1"/>
    </xf>
    <xf numFmtId="49" fontId="5" fillId="0" borderId="0" xfId="0" applyNumberFormat="1" applyFont="1" applyAlignment="1">
      <alignment horizontal="center" vertical="top"/>
    </xf>
    <xf numFmtId="4" fontId="4" fillId="0" borderId="0" xfId="0" applyNumberFormat="1"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49" fontId="7" fillId="4" borderId="0" xfId="0" applyNumberFormat="1" applyFont="1" applyFill="1" applyAlignment="1">
      <alignment horizontal="left" vertical="top" wrapText="1"/>
    </xf>
    <xf numFmtId="4" fontId="7" fillId="4" borderId="0" xfId="0" applyNumberFormat="1" applyFont="1" applyFill="1" applyAlignment="1">
      <alignment horizontal="right" vertical="top" wrapText="1"/>
    </xf>
    <xf numFmtId="49" fontId="7" fillId="4" borderId="0" xfId="0" applyNumberFormat="1" applyFont="1" applyFill="1" applyAlignment="1">
      <alignment horizontal="right" vertical="top" wrapText="1"/>
    </xf>
    <xf numFmtId="0" fontId="3" fillId="2" borderId="0" xfId="1" applyFont="1" applyFill="1" applyAlignment="1">
      <alignment horizontal="left" vertical="top" wrapText="1"/>
    </xf>
    <xf numFmtId="0" fontId="3" fillId="2" borderId="0" xfId="1" applyFont="1" applyFill="1" applyAlignment="1">
      <alignment horizontal="left" vertical="top"/>
    </xf>
    <xf numFmtId="4" fontId="3" fillId="2" borderId="0" xfId="1" applyNumberFormat="1" applyFont="1" applyFill="1" applyAlignment="1">
      <alignment horizontal="right" vertical="top" wrapText="1"/>
    </xf>
    <xf numFmtId="49" fontId="6" fillId="3" borderId="0" xfId="3" applyNumberFormat="1" applyFont="1" applyFill="1" applyAlignment="1">
      <alignment horizontal="right" vertical="top"/>
    </xf>
    <xf numFmtId="0" fontId="6" fillId="3" borderId="0" xfId="3" applyFont="1" applyFill="1" applyAlignment="1">
      <alignment horizontal="left" vertical="top" wrapText="1"/>
    </xf>
    <xf numFmtId="0" fontId="6" fillId="3" borderId="0" xfId="3" applyFont="1" applyFill="1" applyAlignment="1">
      <alignment horizontal="left" vertical="top"/>
    </xf>
    <xf numFmtId="4" fontId="6" fillId="3" borderId="0" xfId="2" applyNumberFormat="1" applyFont="1" applyFill="1" applyBorder="1" applyAlignment="1">
      <alignment horizontal="right" vertical="top" wrapText="1"/>
    </xf>
    <xf numFmtId="0" fontId="3" fillId="5" borderId="0" xfId="0" applyFont="1" applyFill="1" applyAlignment="1">
      <alignment horizontal="left" vertical="top" wrapText="1"/>
    </xf>
    <xf numFmtId="0" fontId="3" fillId="5" borderId="0" xfId="0" applyFont="1" applyFill="1" applyAlignment="1">
      <alignment horizontal="left" vertical="top"/>
    </xf>
    <xf numFmtId="4" fontId="3" fillId="5" borderId="0" xfId="2" applyNumberFormat="1" applyFont="1" applyFill="1" applyBorder="1" applyAlignment="1" applyProtection="1">
      <alignment horizontal="right" vertical="top" wrapText="1"/>
    </xf>
    <xf numFmtId="4" fontId="3" fillId="5" borderId="0" xfId="2" applyNumberFormat="1" applyFont="1" applyFill="1" applyBorder="1" applyAlignment="1">
      <alignment horizontal="right" vertical="top" wrapText="1"/>
    </xf>
    <xf numFmtId="49" fontId="5" fillId="0" borderId="0" xfId="0" applyNumberFormat="1" applyFont="1" applyAlignment="1">
      <alignment horizontal="right" vertical="top"/>
    </xf>
    <xf numFmtId="4" fontId="6" fillId="0" borderId="0" xfId="2" applyNumberFormat="1" applyFont="1" applyFill="1" applyBorder="1" applyAlignment="1">
      <alignment horizontal="right" vertical="top" wrapText="1"/>
    </xf>
    <xf numFmtId="0" fontId="5" fillId="0" borderId="0" xfId="0" applyFont="1" applyAlignment="1">
      <alignment horizontal="left" vertical="top" wrapText="1"/>
    </xf>
    <xf numFmtId="4" fontId="5" fillId="0" borderId="0" xfId="2" applyNumberFormat="1" applyFont="1" applyFill="1" applyBorder="1" applyAlignment="1">
      <alignment horizontal="right" vertical="top"/>
    </xf>
    <xf numFmtId="4" fontId="5" fillId="0" borderId="0" xfId="0" applyNumberFormat="1" applyFont="1" applyAlignment="1">
      <alignment horizontal="right" vertical="top"/>
    </xf>
    <xf numFmtId="0" fontId="6" fillId="0" borderId="0" xfId="0" applyFont="1" applyAlignment="1">
      <alignment vertical="top"/>
    </xf>
    <xf numFmtId="4" fontId="3" fillId="4" borderId="0" xfId="2" applyNumberFormat="1" applyFont="1" applyFill="1" applyBorder="1" applyAlignment="1">
      <alignment horizontal="right" vertical="top" wrapText="1"/>
    </xf>
    <xf numFmtId="49" fontId="5" fillId="3" borderId="0" xfId="3" applyNumberFormat="1" applyFont="1" applyFill="1" applyAlignment="1">
      <alignment horizontal="right" vertical="top"/>
    </xf>
    <xf numFmtId="0" fontId="5" fillId="2" borderId="0" xfId="1" applyFont="1" applyFill="1" applyAlignment="1">
      <alignment horizontal="left" vertical="top" wrapText="1"/>
    </xf>
    <xf numFmtId="0" fontId="5" fillId="3" borderId="0" xfId="3" applyFont="1" applyFill="1" applyAlignment="1">
      <alignment horizontal="left" vertical="top" wrapText="1"/>
    </xf>
    <xf numFmtId="0" fontId="5" fillId="5" borderId="0" xfId="0" applyFont="1" applyFill="1" applyAlignment="1">
      <alignment horizontal="left" vertical="top" wrapText="1"/>
    </xf>
    <xf numFmtId="4" fontId="5" fillId="3" borderId="0" xfId="2" applyNumberFormat="1" applyFont="1" applyFill="1" applyBorder="1" applyAlignment="1">
      <alignment horizontal="right" vertical="top"/>
    </xf>
    <xf numFmtId="0" fontId="6" fillId="0" borderId="0" xfId="12" applyNumberFormat="1" applyFont="1" applyBorder="1" applyAlignment="1" applyProtection="1">
      <alignment horizontal="center" vertical="top"/>
    </xf>
    <xf numFmtId="49" fontId="5" fillId="0" borderId="0" xfId="0" applyNumberFormat="1" applyFont="1" applyFill="1" applyAlignment="1">
      <alignment horizontal="right" vertical="top"/>
    </xf>
    <xf numFmtId="0" fontId="5" fillId="0" borderId="0" xfId="0" applyFont="1" applyBorder="1" applyAlignment="1">
      <alignment horizontal="center" vertical="top"/>
    </xf>
    <xf numFmtId="0" fontId="4" fillId="2" borderId="0" xfId="1" applyFont="1" applyFill="1" applyAlignment="1">
      <alignment horizontal="left" vertical="top" wrapText="1"/>
    </xf>
    <xf numFmtId="0" fontId="4" fillId="5" borderId="0" xfId="0" applyFont="1" applyFill="1" applyAlignment="1">
      <alignment horizontal="left" vertical="top" wrapText="1"/>
    </xf>
    <xf numFmtId="4" fontId="4" fillId="2" borderId="0" xfId="1" applyNumberFormat="1" applyFont="1" applyFill="1" applyAlignment="1">
      <alignment horizontal="right" vertical="top"/>
    </xf>
    <xf numFmtId="49" fontId="3" fillId="2" borderId="0" xfId="3" applyNumberFormat="1" applyFont="1" applyFill="1" applyAlignment="1">
      <alignment horizontal="right" vertical="top"/>
    </xf>
    <xf numFmtId="49" fontId="4" fillId="4" borderId="0" xfId="0" applyNumberFormat="1" applyFont="1" applyFill="1" applyAlignment="1">
      <alignment horizontal="right" vertical="top"/>
    </xf>
    <xf numFmtId="49" fontId="4" fillId="2" borderId="0" xfId="3" applyNumberFormat="1" applyFont="1" applyFill="1" applyAlignment="1">
      <alignment horizontal="right" vertical="top"/>
    </xf>
    <xf numFmtId="49" fontId="8" fillId="0" borderId="0" xfId="0" applyNumberFormat="1" applyFont="1" applyAlignment="1">
      <alignment horizontal="right" vertical="top"/>
    </xf>
    <xf numFmtId="0" fontId="8" fillId="5" borderId="0" xfId="0" applyFont="1" applyFill="1" applyAlignment="1">
      <alignment horizontal="left" vertical="top" wrapText="1"/>
    </xf>
    <xf numFmtId="0" fontId="8" fillId="2" borderId="0" xfId="1" applyFont="1" applyFill="1" applyAlignment="1">
      <alignment horizontal="left" vertical="top" wrapText="1"/>
    </xf>
    <xf numFmtId="0" fontId="8" fillId="3" borderId="0" xfId="3" applyFont="1" applyFill="1" applyAlignment="1">
      <alignment horizontal="left" vertical="top" wrapText="1"/>
    </xf>
    <xf numFmtId="4" fontId="8" fillId="3" borderId="0" xfId="2" applyNumberFormat="1" applyFont="1" applyFill="1" applyBorder="1" applyAlignment="1">
      <alignment horizontal="right" vertical="top"/>
    </xf>
    <xf numFmtId="4" fontId="4" fillId="5" borderId="0" xfId="2" applyNumberFormat="1" applyFont="1" applyFill="1" applyBorder="1" applyAlignment="1">
      <alignment horizontal="right" vertical="top"/>
    </xf>
    <xf numFmtId="0" fontId="14" fillId="0" borderId="0" xfId="1" applyFont="1" applyAlignment="1">
      <alignment horizontal="center" vertical="top" wrapText="1"/>
    </xf>
    <xf numFmtId="49" fontId="3" fillId="5" borderId="0" xfId="0" applyNumberFormat="1" applyFont="1" applyFill="1" applyAlignment="1">
      <alignment horizontal="right" vertical="top"/>
    </xf>
    <xf numFmtId="49" fontId="4" fillId="5" borderId="0" xfId="0" applyNumberFormat="1" applyFont="1" applyFill="1" applyAlignment="1">
      <alignment horizontal="right" vertical="top"/>
    </xf>
    <xf numFmtId="0" fontId="1" fillId="0" borderId="0" xfId="6" applyFont="1"/>
    <xf numFmtId="0" fontId="11" fillId="0" borderId="0" xfId="6" applyFont="1"/>
    <xf numFmtId="0" fontId="11" fillId="0" borderId="1" xfId="0" applyFont="1" applyFill="1" applyBorder="1" applyAlignment="1" applyProtection="1">
      <alignment horizontal="left" vertical="center" wrapText="1"/>
    </xf>
    <xf numFmtId="165" fontId="15" fillId="0" borderId="1" xfId="1" applyNumberFormat="1" applyFont="1" applyFill="1" applyBorder="1" applyAlignment="1" applyProtection="1">
      <alignment horizontal="right" vertical="center"/>
    </xf>
    <xf numFmtId="0" fontId="16" fillId="6" borderId="1" xfId="1" applyFont="1" applyFill="1" applyBorder="1" applyAlignment="1" applyProtection="1">
      <alignment horizontal="center" vertical="center" wrapText="1"/>
    </xf>
    <xf numFmtId="165" fontId="15" fillId="6" borderId="1" xfId="1" applyNumberFormat="1" applyFont="1" applyFill="1" applyBorder="1" applyAlignment="1" applyProtection="1">
      <alignment horizontal="right" vertical="center"/>
    </xf>
    <xf numFmtId="0" fontId="15" fillId="0" borderId="1" xfId="1" applyFont="1" applyBorder="1" applyAlignment="1" applyProtection="1">
      <alignment horizontal="left" vertical="center" wrapText="1"/>
    </xf>
    <xf numFmtId="165" fontId="15" fillId="0" borderId="1" xfId="1" applyNumberFormat="1" applyFont="1" applyBorder="1" applyAlignment="1" applyProtection="1">
      <alignment horizontal="right" vertical="center"/>
    </xf>
    <xf numFmtId="0" fontId="15" fillId="0" borderId="1" xfId="1" applyFont="1" applyBorder="1" applyAlignment="1" applyProtection="1">
      <alignment horizontal="left" vertical="center"/>
    </xf>
    <xf numFmtId="0" fontId="12" fillId="6" borderId="1" xfId="1" applyFont="1" applyFill="1" applyBorder="1" applyAlignment="1" applyProtection="1">
      <alignment horizontal="left" vertical="center"/>
    </xf>
    <xf numFmtId="165" fontId="12" fillId="6" borderId="1" xfId="1" applyNumberFormat="1" applyFont="1" applyFill="1" applyBorder="1" applyAlignment="1" applyProtection="1">
      <alignment horizontal="right" vertical="center"/>
    </xf>
    <xf numFmtId="0" fontId="16" fillId="6" borderId="1" xfId="1" applyFont="1" applyFill="1" applyBorder="1" applyAlignment="1" applyProtection="1">
      <alignment horizontal="left" vertical="center" wrapText="1"/>
    </xf>
    <xf numFmtId="165" fontId="16" fillId="6" borderId="1" xfId="1" applyNumberFormat="1" applyFont="1" applyFill="1" applyBorder="1" applyAlignment="1" applyProtection="1">
      <alignment horizontal="right" vertical="center"/>
    </xf>
    <xf numFmtId="49" fontId="6" fillId="5" borderId="0" xfId="0" applyNumberFormat="1" applyFont="1" applyFill="1" applyAlignment="1">
      <alignment horizontal="right" vertical="top"/>
    </xf>
    <xf numFmtId="4" fontId="5" fillId="0" borderId="0" xfId="0" applyNumberFormat="1" applyFont="1" applyBorder="1" applyAlignment="1">
      <alignment horizontal="right" vertical="top"/>
    </xf>
    <xf numFmtId="4" fontId="5" fillId="0" borderId="0" xfId="2" applyNumberFormat="1" applyFont="1" applyBorder="1" applyAlignment="1">
      <alignment horizontal="right" vertical="top"/>
    </xf>
    <xf numFmtId="4" fontId="5" fillId="0" borderId="0" xfId="2" applyNumberFormat="1" applyFont="1" applyFill="1" applyBorder="1" applyAlignment="1" applyProtection="1">
      <alignment horizontal="right" vertical="top"/>
    </xf>
    <xf numFmtId="4" fontId="5" fillId="0" borderId="0" xfId="0" applyNumberFormat="1" applyFont="1" applyAlignment="1" applyProtection="1">
      <alignment vertical="top"/>
    </xf>
    <xf numFmtId="4" fontId="4" fillId="0" borderId="0" xfId="0" applyNumberFormat="1" applyFont="1" applyAlignment="1" applyProtection="1">
      <alignment horizontal="center" vertical="top" wrapText="1"/>
    </xf>
    <xf numFmtId="4" fontId="7" fillId="4" borderId="0" xfId="0" applyNumberFormat="1" applyFont="1" applyFill="1" applyAlignment="1" applyProtection="1">
      <alignment horizontal="right" vertical="top" wrapText="1"/>
    </xf>
    <xf numFmtId="4" fontId="3" fillId="2" borderId="0" xfId="1" applyNumberFormat="1" applyFont="1" applyFill="1" applyAlignment="1" applyProtection="1">
      <alignment horizontal="right" vertical="top" wrapText="1"/>
    </xf>
    <xf numFmtId="4" fontId="6" fillId="3" borderId="0" xfId="3" applyNumberFormat="1" applyFont="1" applyFill="1" applyAlignment="1" applyProtection="1">
      <alignment horizontal="right" vertical="top"/>
    </xf>
    <xf numFmtId="4" fontId="5" fillId="2" borderId="0" xfId="1" applyNumberFormat="1" applyFont="1" applyFill="1" applyAlignment="1" applyProtection="1">
      <alignment horizontal="right" vertical="top"/>
    </xf>
    <xf numFmtId="4" fontId="5" fillId="3" borderId="0" xfId="3" applyNumberFormat="1" applyFont="1" applyFill="1" applyAlignment="1" applyProtection="1">
      <alignment horizontal="right" vertical="top"/>
    </xf>
    <xf numFmtId="4" fontId="5" fillId="5" borderId="0" xfId="0" applyNumberFormat="1" applyFont="1" applyFill="1" applyAlignment="1" applyProtection="1">
      <alignment horizontal="right" vertical="top"/>
    </xf>
    <xf numFmtId="4" fontId="6" fillId="8" borderId="0" xfId="2" applyNumberFormat="1" applyFont="1" applyFill="1" applyBorder="1" applyAlignment="1" applyProtection="1">
      <alignment horizontal="right" vertical="top" wrapText="1"/>
      <protection locked="0"/>
    </xf>
    <xf numFmtId="0" fontId="0" fillId="0" borderId="0" xfId="6" applyFont="1"/>
    <xf numFmtId="49" fontId="4" fillId="9" borderId="0" xfId="0" applyNumberFormat="1" applyFont="1" applyFill="1" applyBorder="1" applyAlignment="1">
      <alignment horizontal="left" vertical="top" wrapText="1"/>
    </xf>
    <xf numFmtId="49" fontId="5" fillId="0" borderId="0" xfId="0" applyNumberFormat="1" applyFont="1" applyBorder="1" applyAlignment="1">
      <alignment horizontal="right" vertical="top"/>
    </xf>
    <xf numFmtId="0" fontId="6" fillId="0" borderId="0" xfId="15" applyFont="1" applyFill="1" applyBorder="1" applyAlignment="1" applyProtection="1">
      <alignment horizontal="justify" vertical="top" wrapText="1"/>
    </xf>
    <xf numFmtId="0" fontId="6" fillId="0" borderId="0" xfId="15" applyFont="1" applyFill="1" applyBorder="1" applyAlignment="1" applyProtection="1">
      <alignment horizontal="left" vertical="top" wrapText="1"/>
    </xf>
    <xf numFmtId="0" fontId="20" fillId="0" borderId="0" xfId="13" applyNumberFormat="1" applyFont="1" applyFill="1" applyBorder="1" applyAlignment="1" applyProtection="1">
      <alignment horizontal="left" vertical="top" wrapText="1"/>
    </xf>
    <xf numFmtId="0" fontId="20" fillId="0" borderId="0" xfId="13" applyNumberFormat="1" applyFont="1" applyBorder="1" applyAlignment="1" applyProtection="1">
      <alignment horizontal="left" vertical="top" wrapText="1"/>
    </xf>
    <xf numFmtId="0" fontId="5" fillId="0" borderId="0" xfId="0" applyFont="1" applyAlignment="1">
      <alignment vertical="top" wrapText="1"/>
    </xf>
    <xf numFmtId="0" fontId="20" fillId="0" borderId="0" xfId="15" applyFont="1" applyBorder="1" applyAlignment="1" applyProtection="1">
      <alignment horizontal="left" vertical="top" wrapText="1"/>
    </xf>
    <xf numFmtId="0" fontId="20" fillId="0" borderId="0" xfId="15" applyFont="1" applyFill="1" applyBorder="1" applyAlignment="1" applyProtection="1">
      <alignment horizontal="left" vertical="top" wrapText="1"/>
    </xf>
    <xf numFmtId="0" fontId="21" fillId="0" borderId="0" xfId="0" quotePrefix="1" applyFont="1" applyAlignment="1">
      <alignment horizontal="left" vertical="top" wrapText="1"/>
    </xf>
    <xf numFmtId="0" fontId="21" fillId="0" borderId="0" xfId="15" applyFont="1" applyFill="1" applyBorder="1" applyAlignment="1" applyProtection="1">
      <alignment horizontal="left" vertical="top" wrapText="1"/>
    </xf>
    <xf numFmtId="4" fontId="21" fillId="0" borderId="0" xfId="2" applyNumberFormat="1" applyFont="1" applyFill="1" applyBorder="1" applyAlignment="1">
      <alignment horizontal="right" vertical="top"/>
    </xf>
    <xf numFmtId="49" fontId="5" fillId="0" borderId="0" xfId="0" applyNumberFormat="1" applyFont="1" applyFill="1" applyBorder="1" applyAlignment="1">
      <alignment horizontal="right" vertical="top"/>
    </xf>
    <xf numFmtId="4" fontId="6" fillId="0" borderId="0" xfId="2" applyNumberFormat="1" applyFont="1" applyFill="1" applyBorder="1" applyAlignment="1" applyProtection="1">
      <alignment horizontal="left" vertical="top" wrapText="1"/>
    </xf>
    <xf numFmtId="4" fontId="3" fillId="5" borderId="0" xfId="0" applyNumberFormat="1" applyFont="1" applyFill="1" applyAlignment="1">
      <alignment horizontal="left" vertical="top" wrapText="1"/>
    </xf>
    <xf numFmtId="4" fontId="3" fillId="5" borderId="0" xfId="0" applyNumberFormat="1" applyFont="1" applyFill="1" applyAlignment="1">
      <alignment horizontal="left" vertical="top"/>
    </xf>
    <xf numFmtId="4" fontId="5" fillId="2" borderId="0" xfId="1" applyNumberFormat="1" applyFont="1" applyFill="1" applyAlignment="1">
      <alignment horizontal="left" vertical="top"/>
    </xf>
    <xf numFmtId="4" fontId="5" fillId="3" borderId="0" xfId="3" applyNumberFormat="1" applyFont="1" applyFill="1" applyAlignment="1">
      <alignment horizontal="left" vertical="top"/>
    </xf>
    <xf numFmtId="4" fontId="5" fillId="5" borderId="0" xfId="0" applyNumberFormat="1" applyFont="1" applyFill="1" applyAlignment="1">
      <alignment horizontal="left" vertical="top"/>
    </xf>
    <xf numFmtId="4" fontId="5" fillId="0" borderId="0" xfId="0" applyNumberFormat="1" applyFont="1" applyBorder="1" applyAlignment="1">
      <alignment horizontal="left" vertical="top"/>
    </xf>
    <xf numFmtId="4" fontId="5" fillId="0" borderId="0" xfId="2" applyNumberFormat="1" applyFont="1" applyBorder="1" applyAlignment="1">
      <alignment horizontal="left" vertical="top"/>
    </xf>
    <xf numFmtId="4" fontId="8" fillId="5" borderId="0" xfId="0" applyNumberFormat="1" applyFont="1" applyFill="1" applyAlignment="1">
      <alignment horizontal="left" vertical="top"/>
    </xf>
    <xf numFmtId="4" fontId="8" fillId="2" borderId="0" xfId="1" applyNumberFormat="1" applyFont="1" applyFill="1" applyAlignment="1">
      <alignment horizontal="left" vertical="top"/>
    </xf>
    <xf numFmtId="4" fontId="8" fillId="3" borderId="0" xfId="3" applyNumberFormat="1" applyFont="1" applyFill="1" applyAlignment="1">
      <alignment horizontal="left" vertical="top"/>
    </xf>
    <xf numFmtId="4" fontId="20" fillId="0" borderId="0" xfId="12" applyNumberFormat="1" applyFont="1" applyFill="1" applyBorder="1" applyAlignment="1" applyProtection="1">
      <alignment horizontal="left" vertical="top"/>
    </xf>
    <xf numFmtId="4" fontId="20" fillId="0" borderId="0" xfId="13" applyNumberFormat="1" applyFont="1" applyFill="1" applyBorder="1" applyAlignment="1" applyProtection="1">
      <alignment horizontal="left" vertical="top"/>
    </xf>
    <xf numFmtId="4" fontId="20" fillId="0" borderId="0" xfId="12" applyNumberFormat="1" applyFont="1" applyBorder="1" applyAlignment="1" applyProtection="1">
      <alignment horizontal="left" vertical="top"/>
    </xf>
    <xf numFmtId="4" fontId="20" fillId="0" borderId="0" xfId="13" applyNumberFormat="1" applyFont="1" applyBorder="1" applyAlignment="1" applyProtection="1">
      <alignment horizontal="left" vertical="top"/>
    </xf>
    <xf numFmtId="4" fontId="21" fillId="0" borderId="0" xfId="12" applyNumberFormat="1" applyFont="1" applyFill="1" applyBorder="1" applyAlignment="1" applyProtection="1">
      <alignment horizontal="left" vertical="top"/>
    </xf>
    <xf numFmtId="4" fontId="21" fillId="0" borderId="0" xfId="13" applyNumberFormat="1" applyFont="1" applyFill="1" applyBorder="1" applyAlignment="1" applyProtection="1">
      <alignment horizontal="left" vertical="top"/>
    </xf>
    <xf numFmtId="4" fontId="3" fillId="2" borderId="0" xfId="1" applyNumberFormat="1" applyFont="1" applyFill="1" applyAlignment="1">
      <alignment horizontal="left" vertical="top" wrapText="1"/>
    </xf>
    <xf numFmtId="4" fontId="6" fillId="3" borderId="0" xfId="3" applyNumberFormat="1" applyFont="1" applyFill="1" applyAlignment="1">
      <alignment horizontal="left" vertical="top"/>
    </xf>
    <xf numFmtId="0" fontId="5" fillId="0" borderId="0" xfId="15" applyFont="1" applyFill="1" applyBorder="1" applyAlignment="1" applyProtection="1">
      <alignment horizontal="left" vertical="top" wrapText="1"/>
    </xf>
    <xf numFmtId="0" fontId="3" fillId="4" borderId="0" xfId="0" applyFont="1" applyFill="1" applyAlignment="1">
      <alignment horizontal="center" vertical="top"/>
    </xf>
    <xf numFmtId="0" fontId="6" fillId="2" borderId="0" xfId="3" applyFont="1" applyFill="1" applyAlignment="1">
      <alignment horizontal="center" vertical="top"/>
    </xf>
    <xf numFmtId="0" fontId="6" fillId="3" borderId="0" xfId="3" applyFont="1" applyFill="1" applyAlignment="1">
      <alignment horizontal="center" vertical="top"/>
    </xf>
    <xf numFmtId="0" fontId="3" fillId="5" borderId="0" xfId="4" applyFont="1" applyFill="1" applyAlignment="1">
      <alignment horizontal="center" vertical="top"/>
    </xf>
    <xf numFmtId="0" fontId="6" fillId="0" borderId="0" xfId="4" applyFont="1" applyAlignment="1">
      <alignment horizontal="center" vertical="top"/>
    </xf>
    <xf numFmtId="49" fontId="5" fillId="0" borderId="0" xfId="4" applyNumberFormat="1" applyFont="1" applyAlignment="1">
      <alignment horizontal="center" vertical="top"/>
    </xf>
    <xf numFmtId="49" fontId="4" fillId="2" borderId="0" xfId="3" applyNumberFormat="1" applyFont="1" applyFill="1" applyAlignment="1">
      <alignment horizontal="center" vertical="top"/>
    </xf>
    <xf numFmtId="49" fontId="5" fillId="3" borderId="0" xfId="3" applyNumberFormat="1" applyFont="1" applyFill="1" applyAlignment="1">
      <alignment horizontal="center" vertical="top"/>
    </xf>
    <xf numFmtId="49" fontId="4" fillId="5" borderId="0" xfId="4" applyNumberFormat="1" applyFont="1" applyFill="1" applyAlignment="1">
      <alignment horizontal="center" vertical="top"/>
    </xf>
    <xf numFmtId="49" fontId="8" fillId="0" borderId="0" xfId="4" applyNumberFormat="1" applyFont="1" applyAlignment="1">
      <alignment horizontal="center" vertical="top"/>
    </xf>
    <xf numFmtId="49" fontId="8" fillId="2" borderId="0" xfId="3" applyNumberFormat="1" applyFont="1" applyFill="1" applyAlignment="1">
      <alignment horizontal="center" vertical="top"/>
    </xf>
    <xf numFmtId="49" fontId="8" fillId="3" borderId="0" xfId="3" applyNumberFormat="1" applyFont="1" applyFill="1" applyAlignment="1">
      <alignment horizontal="center" vertical="top"/>
    </xf>
    <xf numFmtId="0" fontId="6" fillId="5" borderId="0" xfId="4" applyFont="1" applyFill="1" applyAlignment="1">
      <alignment horizontal="center" vertical="top"/>
    </xf>
    <xf numFmtId="49" fontId="8" fillId="0" borderId="0" xfId="4" applyNumberFormat="1" applyFont="1" applyFill="1" applyAlignment="1">
      <alignment horizontal="center" vertical="top"/>
    </xf>
    <xf numFmtId="0" fontId="0" fillId="0" borderId="0" xfId="6" applyFont="1" applyFill="1" applyAlignment="1">
      <alignment horizontal="right"/>
    </xf>
    <xf numFmtId="165" fontId="0" fillId="0" borderId="0" xfId="0" applyNumberFormat="1" applyFill="1"/>
    <xf numFmtId="0" fontId="0" fillId="0" borderId="0" xfId="0" applyFill="1"/>
    <xf numFmtId="0" fontId="18" fillId="0" borderId="0" xfId="6" applyFont="1" applyFill="1" applyAlignment="1">
      <alignment horizontal="right"/>
    </xf>
    <xf numFmtId="165" fontId="18" fillId="0" borderId="0" xfId="0" applyNumberFormat="1" applyFont="1" applyFill="1"/>
    <xf numFmtId="0" fontId="18" fillId="0" borderId="0" xfId="0" applyFont="1" applyFill="1"/>
    <xf numFmtId="0" fontId="1" fillId="0" borderId="0" xfId="6" applyFont="1" applyFill="1"/>
    <xf numFmtId="4" fontId="21" fillId="8" borderId="0" xfId="2" applyNumberFormat="1" applyFont="1" applyFill="1" applyBorder="1" applyAlignment="1" applyProtection="1">
      <alignment horizontal="right" vertical="top"/>
      <protection locked="0"/>
    </xf>
    <xf numFmtId="0" fontId="6" fillId="0" borderId="0" xfId="12" applyNumberFormat="1" applyFont="1" applyFill="1" applyBorder="1" applyAlignment="1" applyProtection="1">
      <alignment horizontal="center" vertical="top"/>
    </xf>
    <xf numFmtId="4" fontId="6" fillId="0" borderId="0" xfId="2" applyNumberFormat="1" applyFont="1" applyFill="1" applyBorder="1" applyAlignment="1" applyProtection="1">
      <alignment horizontal="right" vertical="top" wrapText="1"/>
      <protection locked="0"/>
    </xf>
    <xf numFmtId="0" fontId="5" fillId="0" borderId="0" xfId="0" applyFont="1" applyFill="1" applyAlignment="1">
      <alignment vertical="top"/>
    </xf>
    <xf numFmtId="0" fontId="6" fillId="0" borderId="0" xfId="4" applyFont="1" applyFill="1" applyAlignment="1">
      <alignment horizontal="center" vertical="top"/>
    </xf>
    <xf numFmtId="4" fontId="5" fillId="0" borderId="0" xfId="0" applyNumberFormat="1" applyFont="1" applyFill="1" applyBorder="1" applyAlignment="1">
      <alignment horizontal="left" vertical="top"/>
    </xf>
    <xf numFmtId="4" fontId="5" fillId="0" borderId="0" xfId="2" applyNumberFormat="1" applyFont="1" applyFill="1" applyBorder="1" applyAlignment="1">
      <alignment horizontal="left" vertical="top"/>
    </xf>
    <xf numFmtId="49" fontId="8" fillId="0" borderId="0" xfId="0" applyNumberFormat="1" applyFont="1" applyFill="1" applyAlignment="1">
      <alignment horizontal="right" vertical="top"/>
    </xf>
    <xf numFmtId="0" fontId="12" fillId="0" borderId="0" xfId="1" applyFont="1" applyAlignment="1" applyProtection="1">
      <alignment horizontal="center" vertical="center"/>
    </xf>
    <xf numFmtId="0" fontId="13" fillId="7" borderId="1" xfId="6" applyFont="1" applyFill="1" applyBorder="1" applyAlignment="1">
      <alignment horizontal="center" vertical="center" wrapText="1"/>
    </xf>
    <xf numFmtId="49" fontId="5" fillId="0" borderId="0" xfId="0" applyNumberFormat="1" applyFont="1" applyBorder="1" applyAlignment="1">
      <alignment horizontal="center" vertical="top"/>
    </xf>
    <xf numFmtId="49" fontId="5" fillId="0" borderId="2" xfId="0" applyNumberFormat="1" applyFont="1" applyBorder="1" applyAlignment="1">
      <alignment horizontal="center" vertical="top"/>
    </xf>
  </cellXfs>
  <cellStyles count="16">
    <cellStyle name="Comma 10" xfId="8"/>
    <cellStyle name="Comma 3" xfId="5"/>
    <cellStyle name="Navadno" xfId="0" builtinId="0"/>
    <cellStyle name="Navadno 13" xfId="11"/>
    <cellStyle name="Navadno 2" xfId="15"/>
    <cellStyle name="Navadno 2 2" xfId="3"/>
    <cellStyle name="Navadno 2 2 2" xfId="9"/>
    <cellStyle name="Navadno 3" xfId="6"/>
    <cellStyle name="Navadno 3 26" xfId="10"/>
    <cellStyle name="Navadno 5" xfId="7"/>
    <cellStyle name="Normal 2 2" xfId="1"/>
    <cellStyle name="Normal 4" xfId="4"/>
    <cellStyle name="Normal 9 3" xfId="13"/>
    <cellStyle name="Normal 9 4" xfId="12"/>
    <cellStyle name="Valuta 3" xfId="14"/>
    <cellStyle name="Vejica 2" xfId="2"/>
  </cellStyles>
  <dxfs count="341">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gradientFill type="path" left="0.5" right="0.5" top="0.5" bottom="0.5">
          <stop position="0">
            <color rgb="FFFFC000"/>
          </stop>
          <stop position="1">
            <color rgb="FFFFFF00"/>
          </stop>
        </gradientFill>
      </fill>
    </dxf>
    <dxf>
      <fill>
        <patternFill>
          <bgColor theme="9" tint="0.79998168889431442"/>
        </pattern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center"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3" name="Tabela1" displayName="Tabela1" ref="A3:I187" totalsRowShown="0" headerRowDxfId="340" dataDxfId="339">
  <autoFilter ref="A3:I187"/>
  <sortState ref="A2:I334">
    <sortCondition ref="A1:A334"/>
  </sortState>
  <tableColumns count="9">
    <tableColumn id="11" name="ID1" dataDxfId="338"/>
    <tableColumn id="9" name="ID2" dataDxfId="337"/>
    <tableColumn id="10" name="post." dataDxfId="336"/>
    <tableColumn id="2" name="Opis postavke" dataDxfId="335"/>
    <tableColumn id="3" name="Opomba" dataDxfId="334"/>
    <tableColumn id="4" name="EM" dataDxfId="333"/>
    <tableColumn id="5" name="Količina" dataDxfId="332"/>
    <tableColumn id="6" name="cena/EM" dataDxfId="331"/>
    <tableColumn id="7" name="SKUPAJ" dataDxfId="330"/>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abSelected="1" workbookViewId="0">
      <selection activeCell="A15" sqref="A15"/>
    </sheetView>
  </sheetViews>
  <sheetFormatPr defaultRowHeight="14.4" x14ac:dyDescent="0.3"/>
  <cols>
    <col min="1" max="1" width="68.5546875" style="50" bestFit="1" customWidth="1"/>
    <col min="2" max="2" width="13.33203125" style="50" bestFit="1" customWidth="1"/>
    <col min="3" max="3" width="12.33203125" style="50" customWidth="1"/>
    <col min="4" max="4" width="68.5546875" style="50" bestFit="1" customWidth="1"/>
    <col min="5" max="5" width="13.33203125" bestFit="1" customWidth="1"/>
    <col min="6" max="6" width="12.33203125" customWidth="1"/>
    <col min="7" max="7" width="16.109375" customWidth="1"/>
  </cols>
  <sheetData>
    <row r="2" spans="1:6" ht="33.6" customHeight="1" x14ac:dyDescent="0.3">
      <c r="A2" s="140" t="s">
        <v>146</v>
      </c>
      <c r="B2" s="140"/>
      <c r="C2" s="140"/>
      <c r="D2" s="140"/>
      <c r="E2" s="140"/>
    </row>
    <row r="3" spans="1:6" x14ac:dyDescent="0.3">
      <c r="A3" s="51"/>
      <c r="B3" s="51"/>
      <c r="C3" s="51"/>
      <c r="D3" s="51"/>
    </row>
    <row r="4" spans="1:6" ht="15.6" x14ac:dyDescent="0.3">
      <c r="A4" s="139" t="s">
        <v>137</v>
      </c>
      <c r="B4" s="139"/>
    </row>
    <row r="5" spans="1:6" ht="15.6" x14ac:dyDescent="0.3">
      <c r="A5" s="139"/>
      <c r="B5" s="139"/>
    </row>
    <row r="6" spans="1:6" x14ac:dyDescent="0.3">
      <c r="A6"/>
      <c r="B6"/>
    </row>
    <row r="7" spans="1:6" ht="16.2" customHeight="1" x14ac:dyDescent="0.3">
      <c r="A7" s="52" t="s">
        <v>147</v>
      </c>
      <c r="B7" s="53">
        <f>ROUND('3-4 SV Litija'!I4,2)</f>
        <v>0</v>
      </c>
    </row>
    <row r="8" spans="1:6" ht="16.2" customHeight="1" x14ac:dyDescent="0.3">
      <c r="A8" s="54"/>
      <c r="B8" s="55"/>
    </row>
    <row r="9" spans="1:6" ht="16.2" customHeight="1" x14ac:dyDescent="0.3">
      <c r="A9" s="58" t="s">
        <v>351</v>
      </c>
      <c r="B9" s="57">
        <f>ROUND(SUM(B7:B7),2)</f>
        <v>0</v>
      </c>
    </row>
    <row r="10" spans="1:6" ht="16.2" customHeight="1" x14ac:dyDescent="0.3">
      <c r="A10" s="56" t="s">
        <v>352</v>
      </c>
      <c r="B10" s="57">
        <f>ROUND(B9*0.1,2)</f>
        <v>0</v>
      </c>
    </row>
    <row r="11" spans="1:6" ht="16.2" customHeight="1" x14ac:dyDescent="0.3">
      <c r="A11" s="61" t="s">
        <v>353</v>
      </c>
      <c r="B11" s="62">
        <f>ROUND(SUM(B9:B10),2)</f>
        <v>0</v>
      </c>
    </row>
    <row r="12" spans="1:6" ht="16.2" customHeight="1" x14ac:dyDescent="0.3">
      <c r="A12" s="58" t="s">
        <v>0</v>
      </c>
      <c r="B12" s="57">
        <f>ROUND(B11*0.22,2)</f>
        <v>0</v>
      </c>
    </row>
    <row r="13" spans="1:6" ht="16.2" customHeight="1" x14ac:dyDescent="0.3">
      <c r="A13" s="59" t="s">
        <v>136</v>
      </c>
      <c r="B13" s="60">
        <f>ROUND(B11+B12,2)</f>
        <v>0</v>
      </c>
    </row>
    <row r="14" spans="1:6" x14ac:dyDescent="0.3">
      <c r="A14"/>
      <c r="B14"/>
    </row>
    <row r="15" spans="1:6" x14ac:dyDescent="0.3">
      <c r="A15"/>
      <c r="B15"/>
    </row>
    <row r="16" spans="1:6" x14ac:dyDescent="0.3">
      <c r="A16"/>
      <c r="B16"/>
      <c r="D16" s="124"/>
      <c r="E16" s="125"/>
      <c r="F16" s="126"/>
    </row>
    <row r="17" spans="4:6" x14ac:dyDescent="0.3">
      <c r="D17" s="127"/>
      <c r="E17" s="128"/>
      <c r="F17" s="129"/>
    </row>
    <row r="18" spans="4:6" x14ac:dyDescent="0.3">
      <c r="D18" s="130"/>
      <c r="E18" s="125"/>
      <c r="F18" s="126"/>
    </row>
    <row r="19" spans="4:6" x14ac:dyDescent="0.3">
      <c r="D19" s="124"/>
      <c r="E19" s="125"/>
      <c r="F19" s="126"/>
    </row>
    <row r="20" spans="4:6" x14ac:dyDescent="0.3">
      <c r="D20" s="124"/>
      <c r="E20" s="125"/>
      <c r="F20" s="126"/>
    </row>
    <row r="21" spans="4:6" x14ac:dyDescent="0.3">
      <c r="D21" s="130"/>
      <c r="E21" s="126"/>
      <c r="F21" s="126"/>
    </row>
    <row r="22" spans="4:6" x14ac:dyDescent="0.3">
      <c r="D22" s="124"/>
      <c r="E22" s="125"/>
      <c r="F22" s="126"/>
    </row>
    <row r="23" spans="4:6" x14ac:dyDescent="0.3">
      <c r="D23" s="127"/>
      <c r="E23" s="128"/>
      <c r="F23" s="129"/>
    </row>
    <row r="26" spans="4:6" x14ac:dyDescent="0.3">
      <c r="D26" s="76"/>
    </row>
    <row r="27" spans="4:6" x14ac:dyDescent="0.3">
      <c r="D27" s="76"/>
    </row>
    <row r="28" spans="4:6" x14ac:dyDescent="0.3">
      <c r="D28" s="76"/>
    </row>
  </sheetData>
  <sheetProtection algorithmName="SHA-512" hashValue="HvfJaEwidQ0WD7qkKgzhcbKyGz8XnrhrqeQW5keRS16Zg0EiIzITkAW1OsqNRgvbX7OilJMPvX5L2P7n3U6Ibw==" saltValue="D5VX4SsEXWVHh45rViGzkg==" spinCount="100000" sheet="1" objects="1" scenarios="1"/>
  <mergeCells count="3">
    <mergeCell ref="A4:B4"/>
    <mergeCell ref="A5:B5"/>
    <mergeCell ref="A2:E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110" zoomScaleNormal="110" workbookViewId="0">
      <pane xSplit="10" ySplit="4" topLeftCell="K5" activePane="bottomRight" state="frozen"/>
      <selection pane="topRight" activeCell="P1" sqref="P1"/>
      <selection pane="bottomLeft" activeCell="A5" sqref="A5"/>
      <selection pane="bottomRight" activeCell="D1" sqref="D1"/>
    </sheetView>
  </sheetViews>
  <sheetFormatPr defaultColWidth="9.109375" defaultRowHeight="13.8" x14ac:dyDescent="0.3"/>
  <cols>
    <col min="1" max="1" width="7.33203125" style="5" bestFit="1" customWidth="1"/>
    <col min="2" max="2" width="5.33203125" style="2" customWidth="1"/>
    <col min="3" max="3" width="10.6640625" style="20" bestFit="1" customWidth="1"/>
    <col min="4" max="4" width="65.6640625" style="22" customWidth="1"/>
    <col min="5" max="5" width="40.6640625" style="5" customWidth="1"/>
    <col min="6" max="6" width="5.44140625" style="24" customWidth="1"/>
    <col min="7" max="7" width="12.6640625" style="5" customWidth="1"/>
    <col min="8" max="8" width="12.6640625" style="67" customWidth="1"/>
    <col min="9" max="9" width="15.6640625" style="5" customWidth="1"/>
    <col min="10" max="16384" width="9.109375" style="5"/>
  </cols>
  <sheetData>
    <row r="1" spans="1:15" ht="69.599999999999994" customHeight="1" x14ac:dyDescent="0.3">
      <c r="D1" s="77" t="s">
        <v>145</v>
      </c>
    </row>
    <row r="2" spans="1:15" x14ac:dyDescent="0.3">
      <c r="F2" s="141"/>
      <c r="G2" s="141"/>
      <c r="H2" s="141"/>
      <c r="I2" s="142"/>
    </row>
    <row r="3" spans="1:15" s="4" customFormat="1" x14ac:dyDescent="0.3">
      <c r="A3" s="1" t="s">
        <v>2</v>
      </c>
      <c r="B3" s="2" t="s">
        <v>178</v>
      </c>
      <c r="C3" s="2" t="s">
        <v>3</v>
      </c>
      <c r="D3" s="47" t="s">
        <v>4</v>
      </c>
      <c r="E3" s="1" t="s">
        <v>5</v>
      </c>
      <c r="F3" s="3" t="s">
        <v>6</v>
      </c>
      <c r="G3" s="1" t="s">
        <v>7</v>
      </c>
      <c r="H3" s="68" t="s">
        <v>8</v>
      </c>
      <c r="I3" s="1" t="s">
        <v>1</v>
      </c>
      <c r="J3" s="5"/>
      <c r="K3" s="5"/>
      <c r="L3" s="5"/>
      <c r="M3" s="5"/>
      <c r="N3" s="5"/>
      <c r="O3" s="5"/>
    </row>
    <row r="4" spans="1:15" x14ac:dyDescent="0.3">
      <c r="A4" s="34">
        <v>1</v>
      </c>
      <c r="B4" s="110" t="s">
        <v>9</v>
      </c>
      <c r="C4" s="39" t="s">
        <v>10</v>
      </c>
      <c r="D4" s="6" t="s">
        <v>149</v>
      </c>
      <c r="E4" s="6"/>
      <c r="F4" s="7"/>
      <c r="G4" s="8"/>
      <c r="H4" s="69"/>
      <c r="I4" s="26">
        <f>I5+I59+I64+I174</f>
        <v>0</v>
      </c>
    </row>
    <row r="5" spans="1:15" x14ac:dyDescent="0.3">
      <c r="A5" s="32">
        <f>A4+1</f>
        <v>2</v>
      </c>
      <c r="B5" s="111" t="s">
        <v>9</v>
      </c>
      <c r="C5" s="38" t="s">
        <v>11</v>
      </c>
      <c r="D5" s="9" t="s">
        <v>12</v>
      </c>
      <c r="E5" s="10"/>
      <c r="F5" s="107"/>
      <c r="G5" s="107"/>
      <c r="H5" s="70"/>
      <c r="I5" s="11">
        <f>SUM(I6:I10)</f>
        <v>0</v>
      </c>
    </row>
    <row r="6" spans="1:15" x14ac:dyDescent="0.3">
      <c r="A6" s="32">
        <f t="shared" ref="A6:A69" si="0">A5+1</f>
        <v>3</v>
      </c>
      <c r="B6" s="112" t="s">
        <v>9</v>
      </c>
      <c r="C6" s="12" t="s">
        <v>13</v>
      </c>
      <c r="D6" s="13" t="s">
        <v>148</v>
      </c>
      <c r="E6" s="14"/>
      <c r="F6" s="108"/>
      <c r="G6" s="108"/>
      <c r="H6" s="71"/>
      <c r="I6" s="15">
        <f>I11</f>
        <v>0</v>
      </c>
    </row>
    <row r="7" spans="1:15" x14ac:dyDescent="0.3">
      <c r="A7" s="32">
        <f t="shared" si="0"/>
        <v>4</v>
      </c>
      <c r="B7" s="112" t="s">
        <v>9</v>
      </c>
      <c r="C7" s="12" t="s">
        <v>14</v>
      </c>
      <c r="D7" s="13" t="s">
        <v>16</v>
      </c>
      <c r="E7" s="14"/>
      <c r="F7" s="108"/>
      <c r="G7" s="108"/>
      <c r="H7" s="71"/>
      <c r="I7" s="15">
        <f>I20</f>
        <v>0</v>
      </c>
    </row>
    <row r="8" spans="1:15" x14ac:dyDescent="0.3">
      <c r="A8" s="32">
        <f t="shared" si="0"/>
        <v>5</v>
      </c>
      <c r="B8" s="112" t="s">
        <v>9</v>
      </c>
      <c r="C8" s="12" t="s">
        <v>15</v>
      </c>
      <c r="D8" s="13" t="s">
        <v>18</v>
      </c>
      <c r="E8" s="14"/>
      <c r="F8" s="108"/>
      <c r="G8" s="108"/>
      <c r="H8" s="71"/>
      <c r="I8" s="15">
        <f>I27</f>
        <v>0</v>
      </c>
    </row>
    <row r="9" spans="1:15" x14ac:dyDescent="0.3">
      <c r="A9" s="32">
        <f t="shared" si="0"/>
        <v>6</v>
      </c>
      <c r="B9" s="112" t="s">
        <v>9</v>
      </c>
      <c r="C9" s="12" t="s">
        <v>17</v>
      </c>
      <c r="D9" s="13" t="s">
        <v>20</v>
      </c>
      <c r="E9" s="14"/>
      <c r="F9" s="108"/>
      <c r="G9" s="108"/>
      <c r="H9" s="71"/>
      <c r="I9" s="15">
        <f>I33</f>
        <v>0</v>
      </c>
    </row>
    <row r="10" spans="1:15" x14ac:dyDescent="0.3">
      <c r="A10" s="32">
        <f t="shared" si="0"/>
        <v>7</v>
      </c>
      <c r="B10" s="112" t="s">
        <v>9</v>
      </c>
      <c r="C10" s="12" t="s">
        <v>19</v>
      </c>
      <c r="D10" s="13" t="s">
        <v>194</v>
      </c>
      <c r="E10" s="14"/>
      <c r="F10" s="108"/>
      <c r="G10" s="108"/>
      <c r="H10" s="71"/>
      <c r="I10" s="15">
        <f>I49</f>
        <v>0</v>
      </c>
    </row>
    <row r="11" spans="1:15" x14ac:dyDescent="0.3">
      <c r="A11" s="32">
        <f t="shared" si="0"/>
        <v>8</v>
      </c>
      <c r="B11" s="113" t="s">
        <v>9</v>
      </c>
      <c r="C11" s="48" t="s">
        <v>13</v>
      </c>
      <c r="D11" s="16" t="s">
        <v>148</v>
      </c>
      <c r="E11" s="17"/>
      <c r="F11" s="91"/>
      <c r="G11" s="92"/>
      <c r="H11" s="18"/>
      <c r="I11" s="19">
        <f>SUM(I12:I19)</f>
        <v>0</v>
      </c>
    </row>
    <row r="12" spans="1:15" x14ac:dyDescent="0.3">
      <c r="A12" s="32">
        <f t="shared" si="0"/>
        <v>9</v>
      </c>
      <c r="B12" s="114" t="s">
        <v>9</v>
      </c>
      <c r="C12" s="78" t="s">
        <v>21</v>
      </c>
      <c r="D12" s="80" t="s">
        <v>152</v>
      </c>
      <c r="E12" s="80"/>
      <c r="F12" s="80" t="s">
        <v>22</v>
      </c>
      <c r="G12" s="90">
        <v>9</v>
      </c>
      <c r="H12" s="75"/>
      <c r="I12" s="21" t="str">
        <f>IF(Tabela1[[#This Row],[cena/EM]]&lt;&gt;0,(IFERROR(ROUND(SUM(Tabela1[[#This Row],[Količina]]*Tabela1[[#This Row],[cena/EM]]),2),"")),"Preveri vnos cene")</f>
        <v>Preveri vnos cene</v>
      </c>
    </row>
    <row r="13" spans="1:15" x14ac:dyDescent="0.3">
      <c r="A13" s="32">
        <f t="shared" si="0"/>
        <v>10</v>
      </c>
      <c r="B13" s="114" t="s">
        <v>9</v>
      </c>
      <c r="C13" s="78" t="s">
        <v>23</v>
      </c>
      <c r="D13" s="80" t="s">
        <v>153</v>
      </c>
      <c r="E13" s="80"/>
      <c r="F13" s="80" t="s">
        <v>22</v>
      </c>
      <c r="G13" s="90">
        <v>2</v>
      </c>
      <c r="H13" s="75"/>
      <c r="I13" s="21" t="str">
        <f>IF(Tabela1[[#This Row],[cena/EM]]&lt;&gt;0,(IFERROR(ROUND(SUM(Tabela1[[#This Row],[Količina]]*Tabela1[[#This Row],[cena/EM]]),2),"")),"Preveri vnos cene")</f>
        <v>Preveri vnos cene</v>
      </c>
    </row>
    <row r="14" spans="1:15" x14ac:dyDescent="0.3">
      <c r="A14" s="32">
        <f t="shared" si="0"/>
        <v>11</v>
      </c>
      <c r="B14" s="114" t="s">
        <v>9</v>
      </c>
      <c r="C14" s="78" t="s">
        <v>24</v>
      </c>
      <c r="D14" s="80" t="s">
        <v>154</v>
      </c>
      <c r="E14" s="80"/>
      <c r="F14" s="80" t="s">
        <v>22</v>
      </c>
      <c r="G14" s="90">
        <v>3</v>
      </c>
      <c r="H14" s="75"/>
      <c r="I14" s="21" t="str">
        <f>IF(Tabela1[[#This Row],[cena/EM]]&lt;&gt;0,(IFERROR(ROUND(SUM(Tabela1[[#This Row],[Količina]]*Tabela1[[#This Row],[cena/EM]]),2),"")),"Preveri vnos cene")</f>
        <v>Preveri vnos cene</v>
      </c>
    </row>
    <row r="15" spans="1:15" x14ac:dyDescent="0.3">
      <c r="A15" s="32">
        <f t="shared" si="0"/>
        <v>12</v>
      </c>
      <c r="B15" s="114" t="s">
        <v>9</v>
      </c>
      <c r="C15" s="78" t="s">
        <v>26</v>
      </c>
      <c r="D15" s="80" t="s">
        <v>155</v>
      </c>
      <c r="E15" s="80"/>
      <c r="F15" s="80" t="s">
        <v>25</v>
      </c>
      <c r="G15" s="90">
        <v>1</v>
      </c>
      <c r="H15" s="75"/>
      <c r="I15" s="21" t="str">
        <f>IF(Tabela1[[#This Row],[cena/EM]]&lt;&gt;0,(IFERROR(ROUND(SUM(Tabela1[[#This Row],[Količina]]*Tabela1[[#This Row],[cena/EM]]),2),"")),"Preveri vnos cene")</f>
        <v>Preveri vnos cene</v>
      </c>
    </row>
    <row r="16" spans="1:15" x14ac:dyDescent="0.3">
      <c r="A16" s="32"/>
      <c r="B16" s="115"/>
      <c r="C16" s="78" t="s">
        <v>27</v>
      </c>
      <c r="D16" s="80" t="s">
        <v>156</v>
      </c>
      <c r="E16" s="80"/>
      <c r="F16" s="80" t="s">
        <v>25</v>
      </c>
      <c r="G16" s="90">
        <v>1</v>
      </c>
      <c r="H16" s="75"/>
      <c r="I16" s="21" t="str">
        <f>IF(Tabela1[[#This Row],[cena/EM]]&lt;&gt;0,(IFERROR(ROUND(SUM(Tabela1[[#This Row],[Količina]]*Tabela1[[#This Row],[cena/EM]]),2),"")),"Preveri vnos cene")</f>
        <v>Preveri vnos cene</v>
      </c>
    </row>
    <row r="17" spans="1:9" x14ac:dyDescent="0.3">
      <c r="A17" s="32"/>
      <c r="B17" s="115"/>
      <c r="C17" s="78" t="s">
        <v>28</v>
      </c>
      <c r="D17" s="80" t="s">
        <v>157</v>
      </c>
      <c r="E17" s="80"/>
      <c r="F17" s="80" t="s">
        <v>22</v>
      </c>
      <c r="G17" s="90">
        <v>1</v>
      </c>
      <c r="H17" s="75"/>
      <c r="I17" s="21" t="str">
        <f>IF(Tabela1[[#This Row],[cena/EM]]&lt;&gt;0,(IFERROR(ROUND(SUM(Tabela1[[#This Row],[Količina]]*Tabela1[[#This Row],[cena/EM]]),2),"")),"Preveri vnos cene")</f>
        <v>Preveri vnos cene</v>
      </c>
    </row>
    <row r="18" spans="1:9" x14ac:dyDescent="0.3">
      <c r="A18" s="32">
        <f>A15+1</f>
        <v>13</v>
      </c>
      <c r="B18" s="114" t="s">
        <v>9</v>
      </c>
      <c r="C18" s="78" t="s">
        <v>150</v>
      </c>
      <c r="D18" s="80" t="s">
        <v>158</v>
      </c>
      <c r="E18" s="80"/>
      <c r="F18" s="80" t="s">
        <v>25</v>
      </c>
      <c r="G18" s="90">
        <v>1</v>
      </c>
      <c r="H18" s="75"/>
      <c r="I18" s="21" t="str">
        <f>IF(Tabela1[[#This Row],[cena/EM]]&lt;&gt;0,(IFERROR(ROUND(SUM(Tabela1[[#This Row],[Količina]]*Tabela1[[#This Row],[cena/EM]]),2),"")),"Preveri vnos cene")</f>
        <v>Preveri vnos cene</v>
      </c>
    </row>
    <row r="19" spans="1:9" ht="41.4" x14ac:dyDescent="0.3">
      <c r="A19" s="32">
        <f t="shared" si="0"/>
        <v>14</v>
      </c>
      <c r="B19" s="114" t="s">
        <v>9</v>
      </c>
      <c r="C19" s="78" t="s">
        <v>151</v>
      </c>
      <c r="D19" s="80" t="s">
        <v>159</v>
      </c>
      <c r="E19" s="80"/>
      <c r="F19" s="80" t="s">
        <v>25</v>
      </c>
      <c r="G19" s="90">
        <v>1</v>
      </c>
      <c r="H19" s="75"/>
      <c r="I19" s="21" t="str">
        <f>IF(Tabela1[[#This Row],[cena/EM]]&lt;&gt;0,(IFERROR(ROUND(SUM(Tabela1[[#This Row],[Količina]]*Tabela1[[#This Row],[cena/EM]]),2),"")),"Preveri vnos cene")</f>
        <v>Preveri vnos cene</v>
      </c>
    </row>
    <row r="20" spans="1:9" x14ac:dyDescent="0.3">
      <c r="A20" s="32">
        <f t="shared" si="0"/>
        <v>15</v>
      </c>
      <c r="B20" s="113" t="s">
        <v>9</v>
      </c>
      <c r="C20" s="48" t="s">
        <v>14</v>
      </c>
      <c r="D20" s="16" t="s">
        <v>16</v>
      </c>
      <c r="E20" s="17"/>
      <c r="F20" s="91"/>
      <c r="G20" s="92"/>
      <c r="H20" s="18"/>
      <c r="I20" s="19">
        <f>SUM(I21:I26)</f>
        <v>0</v>
      </c>
    </row>
    <row r="21" spans="1:9" x14ac:dyDescent="0.3">
      <c r="A21" s="32">
        <f t="shared" si="0"/>
        <v>16</v>
      </c>
      <c r="B21" s="114" t="s">
        <v>9</v>
      </c>
      <c r="C21" s="20" t="s">
        <v>29</v>
      </c>
      <c r="D21" s="80" t="s">
        <v>160</v>
      </c>
      <c r="E21" s="80" t="s">
        <v>161</v>
      </c>
      <c r="F21" s="96" t="s">
        <v>143</v>
      </c>
      <c r="G21" s="97"/>
      <c r="H21" s="66"/>
      <c r="I21" s="21"/>
    </row>
    <row r="22" spans="1:9" x14ac:dyDescent="0.3">
      <c r="A22" s="32">
        <f t="shared" si="0"/>
        <v>17</v>
      </c>
      <c r="B22" s="114" t="s">
        <v>9</v>
      </c>
      <c r="C22" s="20" t="s">
        <v>30</v>
      </c>
      <c r="D22" s="80" t="s">
        <v>162</v>
      </c>
      <c r="E22" s="80" t="s">
        <v>161</v>
      </c>
      <c r="F22" s="96" t="s">
        <v>143</v>
      </c>
      <c r="G22" s="97"/>
      <c r="H22" s="66"/>
      <c r="I22" s="21"/>
    </row>
    <row r="23" spans="1:9" x14ac:dyDescent="0.3">
      <c r="A23" s="32">
        <f t="shared" si="0"/>
        <v>18</v>
      </c>
      <c r="B23" s="114" t="s">
        <v>9</v>
      </c>
      <c r="C23" s="20" t="s">
        <v>31</v>
      </c>
      <c r="D23" s="80" t="s">
        <v>40</v>
      </c>
      <c r="E23" s="80"/>
      <c r="F23" s="80" t="s">
        <v>22</v>
      </c>
      <c r="G23" s="90">
        <v>2</v>
      </c>
      <c r="H23" s="75"/>
      <c r="I23" s="21" t="str">
        <f>IF(Tabela1[[#This Row],[cena/EM]]&lt;&gt;0,(IFERROR(ROUND(SUM(Tabela1[[#This Row],[Količina]]*Tabela1[[#This Row],[cena/EM]]),2),"")),"Preveri vnos cene")</f>
        <v>Preveri vnos cene</v>
      </c>
    </row>
    <row r="24" spans="1:9" x14ac:dyDescent="0.3">
      <c r="A24" s="32">
        <f t="shared" si="0"/>
        <v>19</v>
      </c>
      <c r="B24" s="114" t="s">
        <v>9</v>
      </c>
      <c r="C24" s="20" t="s">
        <v>32</v>
      </c>
      <c r="D24" s="80" t="s">
        <v>41</v>
      </c>
      <c r="E24" s="80"/>
      <c r="F24" s="80" t="s">
        <v>22</v>
      </c>
      <c r="G24" s="90">
        <v>5</v>
      </c>
      <c r="H24" s="75"/>
      <c r="I24" s="21" t="str">
        <f>IF(Tabela1[[#This Row],[cena/EM]]&lt;&gt;0,(IFERROR(ROUND(SUM(Tabela1[[#This Row],[Količina]]*Tabela1[[#This Row],[cena/EM]]),2),"")),"Preveri vnos cene")</f>
        <v>Preveri vnos cene</v>
      </c>
    </row>
    <row r="25" spans="1:9" x14ac:dyDescent="0.3">
      <c r="A25" s="32">
        <f t="shared" si="0"/>
        <v>20</v>
      </c>
      <c r="B25" s="114" t="s">
        <v>9</v>
      </c>
      <c r="C25" s="20" t="s">
        <v>33</v>
      </c>
      <c r="D25" s="80" t="s">
        <v>163</v>
      </c>
      <c r="E25" s="80"/>
      <c r="F25" s="80" t="s">
        <v>25</v>
      </c>
      <c r="G25" s="90">
        <v>2</v>
      </c>
      <c r="H25" s="75"/>
      <c r="I25" s="21" t="str">
        <f>IF(Tabela1[[#This Row],[cena/EM]]&lt;&gt;0,(IFERROR(ROUND(SUM(Tabela1[[#This Row],[Količina]]*Tabela1[[#This Row],[cena/EM]]),2),"")),"Preveri vnos cene")</f>
        <v>Preveri vnos cene</v>
      </c>
    </row>
    <row r="26" spans="1:9" x14ac:dyDescent="0.3">
      <c r="A26" s="32">
        <f t="shared" si="0"/>
        <v>21</v>
      </c>
      <c r="B26" s="114" t="s">
        <v>9</v>
      </c>
      <c r="C26" s="20" t="s">
        <v>34</v>
      </c>
      <c r="D26" s="80" t="s">
        <v>164</v>
      </c>
      <c r="E26" s="80"/>
      <c r="F26" s="80" t="s">
        <v>25</v>
      </c>
      <c r="G26" s="90">
        <v>1</v>
      </c>
      <c r="H26" s="75"/>
      <c r="I26" s="21" t="str">
        <f>IF(Tabela1[[#This Row],[cena/EM]]&lt;&gt;0,(IFERROR(ROUND(SUM(Tabela1[[#This Row],[Količina]]*Tabela1[[#This Row],[cena/EM]]),2),"")),"Preveri vnos cene")</f>
        <v>Preveri vnos cene</v>
      </c>
    </row>
    <row r="27" spans="1:9" x14ac:dyDescent="0.3">
      <c r="A27" s="32">
        <f t="shared" si="0"/>
        <v>22</v>
      </c>
      <c r="B27" s="113" t="s">
        <v>9</v>
      </c>
      <c r="C27" s="48" t="s">
        <v>15</v>
      </c>
      <c r="D27" s="16" t="s">
        <v>18</v>
      </c>
      <c r="E27" s="17"/>
      <c r="F27" s="91"/>
      <c r="G27" s="92"/>
      <c r="H27" s="18"/>
      <c r="I27" s="19">
        <f>SUM(I28:I32)</f>
        <v>0</v>
      </c>
    </row>
    <row r="28" spans="1:9" x14ac:dyDescent="0.3">
      <c r="A28" s="32">
        <f t="shared" si="0"/>
        <v>23</v>
      </c>
      <c r="B28" s="115" t="s">
        <v>9</v>
      </c>
      <c r="C28" s="20" t="s">
        <v>35</v>
      </c>
      <c r="D28" s="80" t="s">
        <v>165</v>
      </c>
      <c r="E28" s="80"/>
      <c r="F28" s="80" t="s">
        <v>22</v>
      </c>
      <c r="G28" s="90">
        <v>15</v>
      </c>
      <c r="H28" s="75"/>
      <c r="I28" s="21" t="str">
        <f>IF(Tabela1[[#This Row],[cena/EM]]&lt;&gt;0,(IFERROR(ROUND(SUM(Tabela1[[#This Row],[Količina]]*Tabela1[[#This Row],[cena/EM]]),2),"")),"Preveri vnos cene")</f>
        <v>Preveri vnos cene</v>
      </c>
    </row>
    <row r="29" spans="1:9" ht="27.6" x14ac:dyDescent="0.3">
      <c r="A29" s="32">
        <f t="shared" si="0"/>
        <v>24</v>
      </c>
      <c r="B29" s="115" t="s">
        <v>9</v>
      </c>
      <c r="C29" s="20" t="s">
        <v>36</v>
      </c>
      <c r="D29" s="80" t="s">
        <v>166</v>
      </c>
      <c r="E29" s="80"/>
      <c r="F29" s="80" t="s">
        <v>167</v>
      </c>
      <c r="G29" s="90">
        <v>160</v>
      </c>
      <c r="H29" s="75"/>
      <c r="I29" s="21" t="str">
        <f>IF(Tabela1[[#This Row],[cena/EM]]&lt;&gt;0,(IFERROR(ROUND(SUM(Tabela1[[#This Row],[Količina]]*Tabela1[[#This Row],[cena/EM]]),2),"")),"Preveri vnos cene")</f>
        <v>Preveri vnos cene</v>
      </c>
    </row>
    <row r="30" spans="1:9" ht="27.6" x14ac:dyDescent="0.3">
      <c r="A30" s="32">
        <f t="shared" si="0"/>
        <v>25</v>
      </c>
      <c r="B30" s="115" t="s">
        <v>9</v>
      </c>
      <c r="C30" s="20" t="s">
        <v>37</v>
      </c>
      <c r="D30" s="80" t="s">
        <v>168</v>
      </c>
      <c r="E30" s="80"/>
      <c r="F30" s="80" t="s">
        <v>167</v>
      </c>
      <c r="G30" s="90">
        <v>80</v>
      </c>
      <c r="H30" s="75"/>
      <c r="I30" s="21" t="str">
        <f>IF(Tabela1[[#This Row],[cena/EM]]&lt;&gt;0,(IFERROR(ROUND(SUM(Tabela1[[#This Row],[Količina]]*Tabela1[[#This Row],[cena/EM]]),2),"")),"Preveri vnos cene")</f>
        <v>Preveri vnos cene</v>
      </c>
    </row>
    <row r="31" spans="1:9" x14ac:dyDescent="0.3">
      <c r="A31" s="32">
        <f t="shared" si="0"/>
        <v>26</v>
      </c>
      <c r="B31" s="115" t="s">
        <v>9</v>
      </c>
      <c r="C31" s="20" t="s">
        <v>38</v>
      </c>
      <c r="D31" s="80" t="s">
        <v>49</v>
      </c>
      <c r="E31" s="80"/>
      <c r="F31" s="80" t="s">
        <v>167</v>
      </c>
      <c r="G31" s="90">
        <v>500</v>
      </c>
      <c r="H31" s="75"/>
      <c r="I31" s="21" t="str">
        <f>IF(Tabela1[[#This Row],[cena/EM]]&lt;&gt;0,(IFERROR(ROUND(SUM(Tabela1[[#This Row],[Količina]]*Tabela1[[#This Row],[cena/EM]]),2),"")),"Preveri vnos cene")</f>
        <v>Preveri vnos cene</v>
      </c>
    </row>
    <row r="32" spans="1:9" x14ac:dyDescent="0.3">
      <c r="A32" s="32">
        <f t="shared" si="0"/>
        <v>27</v>
      </c>
      <c r="B32" s="115" t="s">
        <v>9</v>
      </c>
      <c r="C32" s="20" t="s">
        <v>39</v>
      </c>
      <c r="D32" s="80" t="s">
        <v>51</v>
      </c>
      <c r="E32" s="80"/>
      <c r="F32" s="80" t="s">
        <v>167</v>
      </c>
      <c r="G32" s="90">
        <v>300</v>
      </c>
      <c r="H32" s="75"/>
      <c r="I32" s="21" t="str">
        <f>IF(Tabela1[[#This Row],[cena/EM]]&lt;&gt;0,(IFERROR(ROUND(SUM(Tabela1[[#This Row],[Količina]]*Tabela1[[#This Row],[cena/EM]]),2),"")),"Preveri vnos cene")</f>
        <v>Preveri vnos cene</v>
      </c>
    </row>
    <row r="33" spans="1:9" x14ac:dyDescent="0.3">
      <c r="A33" s="32">
        <f t="shared" si="0"/>
        <v>28</v>
      </c>
      <c r="B33" s="113" t="s">
        <v>9</v>
      </c>
      <c r="C33" s="48" t="s">
        <v>17</v>
      </c>
      <c r="D33" s="16" t="s">
        <v>20</v>
      </c>
      <c r="E33" s="17"/>
      <c r="F33" s="91"/>
      <c r="G33" s="92"/>
      <c r="H33" s="18"/>
      <c r="I33" s="19">
        <f>SUM(I34:I48)</f>
        <v>0</v>
      </c>
    </row>
    <row r="34" spans="1:9" ht="27.6" x14ac:dyDescent="0.3">
      <c r="A34" s="32">
        <f t="shared" si="0"/>
        <v>29</v>
      </c>
      <c r="B34" s="114" t="s">
        <v>9</v>
      </c>
      <c r="C34" s="20" t="s">
        <v>42</v>
      </c>
      <c r="D34" s="80" t="s">
        <v>179</v>
      </c>
      <c r="E34" s="80"/>
      <c r="F34" s="80" t="s">
        <v>22</v>
      </c>
      <c r="G34" s="90">
        <v>1</v>
      </c>
      <c r="H34" s="75"/>
      <c r="I34" s="21" t="str">
        <f>IF(Tabela1[[#This Row],[cena/EM]]&lt;&gt;0,(IFERROR(ROUND(SUM(Tabela1[[#This Row],[Količina]]*Tabela1[[#This Row],[cena/EM]]),2),"")),"Preveri vnos cene")</f>
        <v>Preveri vnos cene</v>
      </c>
    </row>
    <row r="35" spans="1:9" ht="27.6" x14ac:dyDescent="0.3">
      <c r="A35" s="32">
        <f t="shared" si="0"/>
        <v>30</v>
      </c>
      <c r="B35" s="114" t="s">
        <v>9</v>
      </c>
      <c r="C35" s="20" t="s">
        <v>43</v>
      </c>
      <c r="D35" s="80" t="s">
        <v>180</v>
      </c>
      <c r="E35" s="80"/>
      <c r="F35" s="80" t="s">
        <v>22</v>
      </c>
      <c r="G35" s="90">
        <v>1</v>
      </c>
      <c r="H35" s="75"/>
      <c r="I35" s="21" t="str">
        <f>IF(Tabela1[[#This Row],[cena/EM]]&lt;&gt;0,(IFERROR(ROUND(SUM(Tabela1[[#This Row],[Količina]]*Tabela1[[#This Row],[cena/EM]]),2),"")),"Preveri vnos cene")</f>
        <v>Preveri vnos cene</v>
      </c>
    </row>
    <row r="36" spans="1:9" ht="27.6" x14ac:dyDescent="0.3">
      <c r="A36" s="32">
        <f t="shared" si="0"/>
        <v>31</v>
      </c>
      <c r="B36" s="114" t="s">
        <v>9</v>
      </c>
      <c r="C36" s="20" t="s">
        <v>44</v>
      </c>
      <c r="D36" s="80" t="s">
        <v>181</v>
      </c>
      <c r="E36" s="80"/>
      <c r="F36" s="80" t="s">
        <v>22</v>
      </c>
      <c r="G36" s="90">
        <v>1</v>
      </c>
      <c r="H36" s="75"/>
      <c r="I36" s="21" t="str">
        <f>IF(Tabela1[[#This Row],[cena/EM]]&lt;&gt;0,(IFERROR(ROUND(SUM(Tabela1[[#This Row],[Količina]]*Tabela1[[#This Row],[cena/EM]]),2),"")),"Preveri vnos cene")</f>
        <v>Preveri vnos cene</v>
      </c>
    </row>
    <row r="37" spans="1:9" ht="27.6" x14ac:dyDescent="0.3">
      <c r="A37" s="32">
        <f t="shared" si="0"/>
        <v>32</v>
      </c>
      <c r="B37" s="114" t="s">
        <v>9</v>
      </c>
      <c r="C37" s="20" t="s">
        <v>46</v>
      </c>
      <c r="D37" s="80" t="s">
        <v>182</v>
      </c>
      <c r="E37" s="80"/>
      <c r="F37" s="80" t="s">
        <v>22</v>
      </c>
      <c r="G37" s="90">
        <v>1</v>
      </c>
      <c r="H37" s="75"/>
      <c r="I37" s="21" t="str">
        <f>IF(Tabela1[[#This Row],[cena/EM]]&lt;&gt;0,(IFERROR(ROUND(SUM(Tabela1[[#This Row],[Količina]]*Tabela1[[#This Row],[cena/EM]]),2),"")),"Preveri vnos cene")</f>
        <v>Preveri vnos cene</v>
      </c>
    </row>
    <row r="38" spans="1:9" ht="27.6" x14ac:dyDescent="0.3">
      <c r="A38" s="32">
        <f t="shared" si="0"/>
        <v>33</v>
      </c>
      <c r="B38" s="114" t="s">
        <v>9</v>
      </c>
      <c r="C38" s="20" t="s">
        <v>48</v>
      </c>
      <c r="D38" s="80" t="s">
        <v>183</v>
      </c>
      <c r="E38" s="80"/>
      <c r="F38" s="80" t="s">
        <v>22</v>
      </c>
      <c r="G38" s="90">
        <v>2</v>
      </c>
      <c r="H38" s="75"/>
      <c r="I38" s="21" t="str">
        <f>IF(Tabela1[[#This Row],[cena/EM]]&lt;&gt;0,(IFERROR(ROUND(SUM(Tabela1[[#This Row],[Količina]]*Tabela1[[#This Row],[cena/EM]]),2),"")),"Preveri vnos cene")</f>
        <v>Preveri vnos cene</v>
      </c>
    </row>
    <row r="39" spans="1:9" ht="27.6" x14ac:dyDescent="0.3">
      <c r="A39" s="32">
        <f t="shared" si="0"/>
        <v>34</v>
      </c>
      <c r="B39" s="114" t="s">
        <v>9</v>
      </c>
      <c r="C39" s="20" t="s">
        <v>50</v>
      </c>
      <c r="D39" s="80" t="s">
        <v>184</v>
      </c>
      <c r="E39" s="80"/>
      <c r="F39" s="80" t="s">
        <v>22</v>
      </c>
      <c r="G39" s="90">
        <v>5</v>
      </c>
      <c r="H39" s="75"/>
      <c r="I39" s="21" t="str">
        <f>IF(Tabela1[[#This Row],[cena/EM]]&lt;&gt;0,(IFERROR(ROUND(SUM(Tabela1[[#This Row],[Količina]]*Tabela1[[#This Row],[cena/EM]]),2),"")),"Preveri vnos cene")</f>
        <v>Preveri vnos cene</v>
      </c>
    </row>
    <row r="40" spans="1:9" ht="27.6" x14ac:dyDescent="0.3">
      <c r="A40" s="32">
        <f t="shared" si="0"/>
        <v>35</v>
      </c>
      <c r="B40" s="114" t="s">
        <v>9</v>
      </c>
      <c r="C40" s="20" t="s">
        <v>169</v>
      </c>
      <c r="D40" s="80" t="s">
        <v>185</v>
      </c>
      <c r="E40" s="80"/>
      <c r="F40" s="80" t="s">
        <v>22</v>
      </c>
      <c r="G40" s="90">
        <v>2</v>
      </c>
      <c r="H40" s="75"/>
      <c r="I40" s="21" t="str">
        <f>IF(Tabela1[[#This Row],[cena/EM]]&lt;&gt;0,(IFERROR(ROUND(SUM(Tabela1[[#This Row],[Količina]]*Tabela1[[#This Row],[cena/EM]]),2),"")),"Preveri vnos cene")</f>
        <v>Preveri vnos cene</v>
      </c>
    </row>
    <row r="41" spans="1:9" ht="27.6" x14ac:dyDescent="0.3">
      <c r="A41" s="32">
        <f t="shared" si="0"/>
        <v>36</v>
      </c>
      <c r="B41" s="114" t="s">
        <v>9</v>
      </c>
      <c r="C41" s="20" t="s">
        <v>170</v>
      </c>
      <c r="D41" s="80" t="s">
        <v>186</v>
      </c>
      <c r="E41" s="80"/>
      <c r="F41" s="80" t="s">
        <v>22</v>
      </c>
      <c r="G41" s="90">
        <v>2</v>
      </c>
      <c r="H41" s="75"/>
      <c r="I41" s="21" t="str">
        <f>IF(Tabela1[[#This Row],[cena/EM]]&lt;&gt;0,(IFERROR(ROUND(SUM(Tabela1[[#This Row],[Količina]]*Tabela1[[#This Row],[cena/EM]]),2),"")),"Preveri vnos cene")</f>
        <v>Preveri vnos cene</v>
      </c>
    </row>
    <row r="42" spans="1:9" ht="27.6" x14ac:dyDescent="0.3">
      <c r="A42" s="32">
        <f t="shared" si="0"/>
        <v>37</v>
      </c>
      <c r="B42" s="114" t="s">
        <v>9</v>
      </c>
      <c r="C42" s="20" t="s">
        <v>171</v>
      </c>
      <c r="D42" s="80" t="s">
        <v>187</v>
      </c>
      <c r="E42" s="80"/>
      <c r="F42" s="80" t="s">
        <v>22</v>
      </c>
      <c r="G42" s="90">
        <v>1</v>
      </c>
      <c r="H42" s="75"/>
      <c r="I42" s="21" t="str">
        <f>IF(Tabela1[[#This Row],[cena/EM]]&lt;&gt;0,(IFERROR(ROUND(SUM(Tabela1[[#This Row],[Količina]]*Tabela1[[#This Row],[cena/EM]]),2),"")),"Preveri vnos cene")</f>
        <v>Preveri vnos cene</v>
      </c>
    </row>
    <row r="43" spans="1:9" ht="27.6" x14ac:dyDescent="0.3">
      <c r="A43" s="32">
        <f t="shared" si="0"/>
        <v>38</v>
      </c>
      <c r="B43" s="114" t="s">
        <v>9</v>
      </c>
      <c r="C43" s="20" t="s">
        <v>172</v>
      </c>
      <c r="D43" s="80" t="s">
        <v>188</v>
      </c>
      <c r="E43" s="80"/>
      <c r="F43" s="80" t="s">
        <v>22</v>
      </c>
      <c r="G43" s="90">
        <v>5</v>
      </c>
      <c r="H43" s="75"/>
      <c r="I43" s="21" t="str">
        <f>IF(Tabela1[[#This Row],[cena/EM]]&lt;&gt;0,(IFERROR(ROUND(SUM(Tabela1[[#This Row],[Količina]]*Tabela1[[#This Row],[cena/EM]]),2),"")),"Preveri vnos cene")</f>
        <v>Preveri vnos cene</v>
      </c>
    </row>
    <row r="44" spans="1:9" s="134" customFormat="1" ht="27.6" x14ac:dyDescent="0.3">
      <c r="A44" s="132">
        <f t="shared" si="0"/>
        <v>39</v>
      </c>
      <c r="B44" s="135" t="s">
        <v>9</v>
      </c>
      <c r="C44" s="33" t="s">
        <v>173</v>
      </c>
      <c r="D44" s="80" t="s">
        <v>189</v>
      </c>
      <c r="E44" s="80" t="s">
        <v>354</v>
      </c>
      <c r="F44" s="136" t="s">
        <v>143</v>
      </c>
      <c r="G44" s="137"/>
      <c r="H44" s="66"/>
      <c r="I44" s="21"/>
    </row>
    <row r="45" spans="1:9" ht="27.6" x14ac:dyDescent="0.3">
      <c r="A45" s="32">
        <f t="shared" si="0"/>
        <v>40</v>
      </c>
      <c r="B45" s="114" t="s">
        <v>9</v>
      </c>
      <c r="C45" s="20" t="s">
        <v>174</v>
      </c>
      <c r="D45" s="80" t="s">
        <v>190</v>
      </c>
      <c r="E45" s="80"/>
      <c r="F45" s="80" t="s">
        <v>22</v>
      </c>
      <c r="G45" s="90">
        <v>11</v>
      </c>
      <c r="H45" s="75"/>
      <c r="I45" s="21" t="str">
        <f>IF(Tabela1[[#This Row],[cena/EM]]&lt;&gt;0,(IFERROR(ROUND(SUM(Tabela1[[#This Row],[Količina]]*Tabela1[[#This Row],[cena/EM]]),2),"")),"Preveri vnos cene")</f>
        <v>Preveri vnos cene</v>
      </c>
    </row>
    <row r="46" spans="1:9" ht="27.6" x14ac:dyDescent="0.3">
      <c r="A46" s="32">
        <f t="shared" si="0"/>
        <v>41</v>
      </c>
      <c r="B46" s="114" t="s">
        <v>9</v>
      </c>
      <c r="C46" s="20" t="s">
        <v>175</v>
      </c>
      <c r="D46" s="80" t="s">
        <v>191</v>
      </c>
      <c r="E46" s="80"/>
      <c r="F46" s="80" t="s">
        <v>22</v>
      </c>
      <c r="G46" s="90">
        <v>2</v>
      </c>
      <c r="H46" s="75"/>
      <c r="I46" s="21" t="str">
        <f>IF(Tabela1[[#This Row],[cena/EM]]&lt;&gt;0,(IFERROR(ROUND(SUM(Tabela1[[#This Row],[Količina]]*Tabela1[[#This Row],[cena/EM]]),2),"")),"Preveri vnos cene")</f>
        <v>Preveri vnos cene</v>
      </c>
    </row>
    <row r="47" spans="1:9" ht="27.6" x14ac:dyDescent="0.3">
      <c r="A47" s="32">
        <f t="shared" si="0"/>
        <v>42</v>
      </c>
      <c r="B47" s="114" t="s">
        <v>9</v>
      </c>
      <c r="C47" s="20" t="s">
        <v>176</v>
      </c>
      <c r="D47" s="80" t="s">
        <v>192</v>
      </c>
      <c r="E47" s="80"/>
      <c r="F47" s="80" t="s">
        <v>22</v>
      </c>
      <c r="G47" s="90">
        <v>3</v>
      </c>
      <c r="H47" s="75"/>
      <c r="I47" s="21" t="str">
        <f>IF(Tabela1[[#This Row],[cena/EM]]&lt;&gt;0,(IFERROR(ROUND(SUM(Tabela1[[#This Row],[Količina]]*Tabela1[[#This Row],[cena/EM]]),2),"")),"Preveri vnos cene")</f>
        <v>Preveri vnos cene</v>
      </c>
    </row>
    <row r="48" spans="1:9" ht="55.2" x14ac:dyDescent="0.3">
      <c r="A48" s="32">
        <f t="shared" si="0"/>
        <v>43</v>
      </c>
      <c r="B48" s="114" t="s">
        <v>9</v>
      </c>
      <c r="C48" s="20" t="s">
        <v>177</v>
      </c>
      <c r="D48" s="80" t="s">
        <v>193</v>
      </c>
      <c r="E48" s="80"/>
      <c r="F48" s="80" t="s">
        <v>25</v>
      </c>
      <c r="G48" s="90">
        <v>1</v>
      </c>
      <c r="H48" s="75"/>
      <c r="I48" s="21" t="str">
        <f>IF(Tabela1[[#This Row],[cena/EM]]&lt;&gt;0,(IFERROR(ROUND(SUM(Tabela1[[#This Row],[Količina]]*Tabela1[[#This Row],[cena/EM]]),2),"")),"Preveri vnos cene")</f>
        <v>Preveri vnos cene</v>
      </c>
    </row>
    <row r="49" spans="1:9" x14ac:dyDescent="0.3">
      <c r="A49" s="32">
        <f t="shared" si="0"/>
        <v>44</v>
      </c>
      <c r="B49" s="113" t="s">
        <v>9</v>
      </c>
      <c r="C49" s="48" t="s">
        <v>19</v>
      </c>
      <c r="D49" s="16" t="s">
        <v>194</v>
      </c>
      <c r="E49" s="17"/>
      <c r="F49" s="91"/>
      <c r="G49" s="92"/>
      <c r="H49" s="18"/>
      <c r="I49" s="19">
        <f>SUM(I50:I58)</f>
        <v>0</v>
      </c>
    </row>
    <row r="50" spans="1:9" x14ac:dyDescent="0.3">
      <c r="A50" s="32">
        <f t="shared" si="0"/>
        <v>45</v>
      </c>
      <c r="B50" s="114" t="s">
        <v>9</v>
      </c>
      <c r="C50" s="33" t="s">
        <v>52</v>
      </c>
      <c r="D50" s="80" t="s">
        <v>195</v>
      </c>
      <c r="E50" s="80"/>
      <c r="F50" s="80" t="s">
        <v>22</v>
      </c>
      <c r="G50" s="90">
        <v>1</v>
      </c>
      <c r="H50" s="75"/>
      <c r="I50" s="21" t="str">
        <f>IF(Tabela1[[#This Row],[cena/EM]]&lt;&gt;0,(IFERROR(ROUND(SUM(Tabela1[[#This Row],[Količina]]*Tabela1[[#This Row],[cena/EM]]),2),"")),"Preveri vnos cene")</f>
        <v>Preveri vnos cene</v>
      </c>
    </row>
    <row r="51" spans="1:9" x14ac:dyDescent="0.3">
      <c r="A51" s="32">
        <f t="shared" si="0"/>
        <v>46</v>
      </c>
      <c r="B51" s="114" t="s">
        <v>9</v>
      </c>
      <c r="C51" s="33" t="s">
        <v>53</v>
      </c>
      <c r="D51" s="80" t="s">
        <v>196</v>
      </c>
      <c r="E51" s="80"/>
      <c r="F51" s="80" t="s">
        <v>22</v>
      </c>
      <c r="G51" s="90">
        <v>1</v>
      </c>
      <c r="H51" s="75"/>
      <c r="I51" s="21" t="str">
        <f>IF(Tabela1[[#This Row],[cena/EM]]&lt;&gt;0,(IFERROR(ROUND(SUM(Tabela1[[#This Row],[Količina]]*Tabela1[[#This Row],[cena/EM]]),2),"")),"Preveri vnos cene")</f>
        <v>Preveri vnos cene</v>
      </c>
    </row>
    <row r="52" spans="1:9" x14ac:dyDescent="0.3">
      <c r="A52" s="32">
        <f t="shared" si="0"/>
        <v>47</v>
      </c>
      <c r="B52" s="115" t="s">
        <v>9</v>
      </c>
      <c r="C52" s="33" t="s">
        <v>54</v>
      </c>
      <c r="D52" s="80" t="s">
        <v>197</v>
      </c>
      <c r="E52" s="80"/>
      <c r="F52" s="80" t="s">
        <v>22</v>
      </c>
      <c r="G52" s="90">
        <v>1</v>
      </c>
      <c r="H52" s="75"/>
      <c r="I52" s="21" t="str">
        <f>IF(Tabela1[[#This Row],[cena/EM]]&lt;&gt;0,(IFERROR(ROUND(SUM(Tabela1[[#This Row],[Količina]]*Tabela1[[#This Row],[cena/EM]]),2),"")),"Preveri vnos cene")</f>
        <v>Preveri vnos cene</v>
      </c>
    </row>
    <row r="53" spans="1:9" x14ac:dyDescent="0.3">
      <c r="A53" s="32">
        <f t="shared" si="0"/>
        <v>48</v>
      </c>
      <c r="B53" s="115" t="s">
        <v>9</v>
      </c>
      <c r="C53" s="33" t="s">
        <v>55</v>
      </c>
      <c r="D53" s="80" t="s">
        <v>198</v>
      </c>
      <c r="E53" s="80"/>
      <c r="F53" s="80" t="s">
        <v>22</v>
      </c>
      <c r="G53" s="90">
        <v>1</v>
      </c>
      <c r="H53" s="75"/>
      <c r="I53" s="21" t="str">
        <f>IF(Tabela1[[#This Row],[cena/EM]]&lt;&gt;0,(IFERROR(ROUND(SUM(Tabela1[[#This Row],[Količina]]*Tabela1[[#This Row],[cena/EM]]),2),"")),"Preveri vnos cene")</f>
        <v>Preveri vnos cene</v>
      </c>
    </row>
    <row r="54" spans="1:9" ht="69" x14ac:dyDescent="0.3">
      <c r="A54" s="32">
        <f t="shared" si="0"/>
        <v>49</v>
      </c>
      <c r="B54" s="115" t="s">
        <v>9</v>
      </c>
      <c r="C54" s="33" t="s">
        <v>56</v>
      </c>
      <c r="D54" s="80" t="s">
        <v>199</v>
      </c>
      <c r="E54" s="80"/>
      <c r="F54" s="80" t="s">
        <v>25</v>
      </c>
      <c r="G54" s="90">
        <v>1</v>
      </c>
      <c r="H54" s="75"/>
      <c r="I54" s="21" t="str">
        <f>IF(Tabela1[[#This Row],[cena/EM]]&lt;&gt;0,(IFERROR(ROUND(SUM(Tabela1[[#This Row],[Količina]]*Tabela1[[#This Row],[cena/EM]]),2),"")),"Preveri vnos cene")</f>
        <v>Preveri vnos cene</v>
      </c>
    </row>
    <row r="55" spans="1:9" x14ac:dyDescent="0.3">
      <c r="A55" s="32">
        <f t="shared" si="0"/>
        <v>50</v>
      </c>
      <c r="B55" s="115" t="s">
        <v>9</v>
      </c>
      <c r="C55" s="33" t="s">
        <v>57</v>
      </c>
      <c r="D55" s="80" t="s">
        <v>45</v>
      </c>
      <c r="E55" s="80"/>
      <c r="F55" s="80" t="s">
        <v>167</v>
      </c>
      <c r="G55" s="90">
        <v>6</v>
      </c>
      <c r="H55" s="75"/>
      <c r="I55" s="21" t="str">
        <f>IF(Tabela1[[#This Row],[cena/EM]]&lt;&gt;0,(IFERROR(ROUND(SUM(Tabela1[[#This Row],[Količina]]*Tabela1[[#This Row],[cena/EM]]),2),"")),"Preveri vnos cene")</f>
        <v>Preveri vnos cene</v>
      </c>
    </row>
    <row r="56" spans="1:9" x14ac:dyDescent="0.3">
      <c r="A56" s="32">
        <f t="shared" si="0"/>
        <v>51</v>
      </c>
      <c r="B56" s="115" t="s">
        <v>9</v>
      </c>
      <c r="C56" s="33" t="s">
        <v>58</v>
      </c>
      <c r="D56" s="80" t="s">
        <v>47</v>
      </c>
      <c r="E56" s="80"/>
      <c r="F56" s="80" t="s">
        <v>167</v>
      </c>
      <c r="G56" s="90">
        <v>7</v>
      </c>
      <c r="H56" s="75"/>
      <c r="I56" s="21" t="str">
        <f>IF(Tabela1[[#This Row],[cena/EM]]&lt;&gt;0,(IFERROR(ROUND(SUM(Tabela1[[#This Row],[Količina]]*Tabela1[[#This Row],[cena/EM]]),2),"")),"Preveri vnos cene")</f>
        <v>Preveri vnos cene</v>
      </c>
    </row>
    <row r="57" spans="1:9" x14ac:dyDescent="0.3">
      <c r="A57" s="32">
        <f t="shared" si="0"/>
        <v>52</v>
      </c>
      <c r="B57" s="115" t="s">
        <v>9</v>
      </c>
      <c r="C57" s="33" t="s">
        <v>59</v>
      </c>
      <c r="D57" s="80" t="s">
        <v>49</v>
      </c>
      <c r="E57" s="80"/>
      <c r="F57" s="80" t="s">
        <v>167</v>
      </c>
      <c r="G57" s="90">
        <v>20</v>
      </c>
      <c r="H57" s="75"/>
      <c r="I57" s="21" t="str">
        <f>IF(Tabela1[[#This Row],[cena/EM]]&lt;&gt;0,(IFERROR(ROUND(SUM(Tabela1[[#This Row],[Količina]]*Tabela1[[#This Row],[cena/EM]]),2),"")),"Preveri vnos cene")</f>
        <v>Preveri vnos cene</v>
      </c>
    </row>
    <row r="58" spans="1:9" x14ac:dyDescent="0.3">
      <c r="A58" s="32">
        <f t="shared" si="0"/>
        <v>53</v>
      </c>
      <c r="B58" s="115" t="s">
        <v>9</v>
      </c>
      <c r="C58" s="33" t="s">
        <v>60</v>
      </c>
      <c r="D58" s="80" t="s">
        <v>51</v>
      </c>
      <c r="E58" s="80"/>
      <c r="F58" s="80" t="s">
        <v>167</v>
      </c>
      <c r="G58" s="90">
        <v>10</v>
      </c>
      <c r="H58" s="75"/>
      <c r="I58" s="21" t="str">
        <f>IF(Tabela1[[#This Row],[cena/EM]]&lt;&gt;0,(IFERROR(ROUND(SUM(Tabela1[[#This Row],[Količina]]*Tabela1[[#This Row],[cena/EM]]),2),"")),"Preveri vnos cene")</f>
        <v>Preveri vnos cene</v>
      </c>
    </row>
    <row r="59" spans="1:9" x14ac:dyDescent="0.3">
      <c r="A59" s="32">
        <f t="shared" si="0"/>
        <v>54</v>
      </c>
      <c r="B59" s="116" t="s">
        <v>9</v>
      </c>
      <c r="C59" s="40" t="s">
        <v>61</v>
      </c>
      <c r="D59" s="35" t="s">
        <v>62</v>
      </c>
      <c r="E59" s="28"/>
      <c r="F59" s="93"/>
      <c r="G59" s="93"/>
      <c r="H59" s="72"/>
      <c r="I59" s="11">
        <f>I60</f>
        <v>0</v>
      </c>
    </row>
    <row r="60" spans="1:9" x14ac:dyDescent="0.3">
      <c r="A60" s="32">
        <f t="shared" si="0"/>
        <v>55</v>
      </c>
      <c r="B60" s="117" t="s">
        <v>9</v>
      </c>
      <c r="C60" s="27" t="s">
        <v>63</v>
      </c>
      <c r="D60" s="29" t="s">
        <v>62</v>
      </c>
      <c r="E60" s="29"/>
      <c r="F60" s="94"/>
      <c r="G60" s="94"/>
      <c r="H60" s="73"/>
      <c r="I60" s="31">
        <f>I61</f>
        <v>0</v>
      </c>
    </row>
    <row r="61" spans="1:9" x14ac:dyDescent="0.3">
      <c r="A61" s="32">
        <f t="shared" si="0"/>
        <v>56</v>
      </c>
      <c r="B61" s="118" t="s">
        <v>9</v>
      </c>
      <c r="C61" s="49" t="s">
        <v>63</v>
      </c>
      <c r="D61" s="36" t="s">
        <v>62</v>
      </c>
      <c r="E61" s="30"/>
      <c r="F61" s="95"/>
      <c r="G61" s="95"/>
      <c r="H61" s="74"/>
      <c r="I61" s="46">
        <f>SUM(I62:I63)</f>
        <v>0</v>
      </c>
    </row>
    <row r="62" spans="1:9" x14ac:dyDescent="0.3">
      <c r="A62" s="32">
        <f t="shared" si="0"/>
        <v>57</v>
      </c>
      <c r="B62" s="115" t="s">
        <v>9</v>
      </c>
      <c r="C62" s="20" t="s">
        <v>64</v>
      </c>
      <c r="D62" s="80" t="s">
        <v>200</v>
      </c>
      <c r="E62" s="80"/>
      <c r="F62" s="80" t="s">
        <v>25</v>
      </c>
      <c r="G62" s="90">
        <v>1</v>
      </c>
      <c r="H62" s="75"/>
      <c r="I62" s="21" t="str">
        <f>IF(Tabela1[[#This Row],[cena/EM]]&lt;&gt;0,(IFERROR(ROUND(SUM(Tabela1[[#This Row],[Količina]]*Tabela1[[#This Row],[cena/EM]]),2),"")),"Preveri vnos cene")</f>
        <v>Preveri vnos cene</v>
      </c>
    </row>
    <row r="63" spans="1:9" ht="43.2" x14ac:dyDescent="0.3">
      <c r="A63" s="32">
        <f t="shared" si="0"/>
        <v>58</v>
      </c>
      <c r="B63" s="115" t="s">
        <v>9</v>
      </c>
      <c r="C63" s="20" t="s">
        <v>65</v>
      </c>
      <c r="D63" s="80" t="s">
        <v>201</v>
      </c>
      <c r="E63" s="80"/>
      <c r="F63" s="80" t="s">
        <v>25</v>
      </c>
      <c r="G63" s="90">
        <v>1</v>
      </c>
      <c r="H63" s="75"/>
      <c r="I63" s="21" t="str">
        <f>IF(Tabela1[[#This Row],[cena/EM]]&lt;&gt;0,(IFERROR(ROUND(SUM(Tabela1[[#This Row],[Količina]]*Tabela1[[#This Row],[cena/EM]]),2),"")),"Preveri vnos cene")</f>
        <v>Preveri vnos cene</v>
      </c>
    </row>
    <row r="64" spans="1:9" x14ac:dyDescent="0.3">
      <c r="A64" s="32">
        <f t="shared" si="0"/>
        <v>59</v>
      </c>
      <c r="B64" s="116" t="s">
        <v>9</v>
      </c>
      <c r="C64" s="40" t="s">
        <v>66</v>
      </c>
      <c r="D64" s="35" t="s">
        <v>67</v>
      </c>
      <c r="E64" s="28"/>
      <c r="F64" s="93"/>
      <c r="G64" s="93"/>
      <c r="H64" s="72"/>
      <c r="I64" s="37">
        <f>SUM(I65:I72)</f>
        <v>0</v>
      </c>
    </row>
    <row r="65" spans="1:9" x14ac:dyDescent="0.3">
      <c r="A65" s="32">
        <f t="shared" si="0"/>
        <v>60</v>
      </c>
      <c r="B65" s="117" t="s">
        <v>9</v>
      </c>
      <c r="C65" s="27" t="s">
        <v>68</v>
      </c>
      <c r="D65" s="29" t="s">
        <v>69</v>
      </c>
      <c r="E65" s="29"/>
      <c r="F65" s="94"/>
      <c r="G65" s="94"/>
      <c r="H65" s="73"/>
      <c r="I65" s="31">
        <f>I73</f>
        <v>0</v>
      </c>
    </row>
    <row r="66" spans="1:9" x14ac:dyDescent="0.3">
      <c r="A66" s="32">
        <f t="shared" si="0"/>
        <v>61</v>
      </c>
      <c r="B66" s="117" t="s">
        <v>9</v>
      </c>
      <c r="C66" s="27" t="s">
        <v>70</v>
      </c>
      <c r="D66" s="29" t="s">
        <v>71</v>
      </c>
      <c r="E66" s="29"/>
      <c r="F66" s="94"/>
      <c r="G66" s="94"/>
      <c r="H66" s="73"/>
      <c r="I66" s="31">
        <f>I88</f>
        <v>0</v>
      </c>
    </row>
    <row r="67" spans="1:9" x14ac:dyDescent="0.3">
      <c r="A67" s="32">
        <f t="shared" si="0"/>
        <v>62</v>
      </c>
      <c r="B67" s="117" t="s">
        <v>9</v>
      </c>
      <c r="C67" s="27" t="s">
        <v>72</v>
      </c>
      <c r="D67" s="29" t="s">
        <v>230</v>
      </c>
      <c r="E67" s="29"/>
      <c r="F67" s="94"/>
      <c r="G67" s="94"/>
      <c r="H67" s="73"/>
      <c r="I67" s="31">
        <f>I102</f>
        <v>0</v>
      </c>
    </row>
    <row r="68" spans="1:9" s="25" customFormat="1" x14ac:dyDescent="0.3">
      <c r="A68" s="32">
        <f t="shared" si="0"/>
        <v>63</v>
      </c>
      <c r="B68" s="117" t="s">
        <v>9</v>
      </c>
      <c r="C68" s="27" t="s">
        <v>73</v>
      </c>
      <c r="D68" s="29" t="s">
        <v>74</v>
      </c>
      <c r="E68" s="29"/>
      <c r="F68" s="94"/>
      <c r="G68" s="94"/>
      <c r="H68" s="73"/>
      <c r="I68" s="31">
        <f>I122</f>
        <v>0</v>
      </c>
    </row>
    <row r="69" spans="1:9" x14ac:dyDescent="0.3">
      <c r="A69" s="32">
        <f t="shared" si="0"/>
        <v>64</v>
      </c>
      <c r="B69" s="117" t="s">
        <v>9</v>
      </c>
      <c r="C69" s="27" t="s">
        <v>75</v>
      </c>
      <c r="D69" s="29" t="s">
        <v>271</v>
      </c>
      <c r="E69" s="29"/>
      <c r="F69" s="94"/>
      <c r="G69" s="94"/>
      <c r="H69" s="73"/>
      <c r="I69" s="31">
        <f>I132</f>
        <v>0</v>
      </c>
    </row>
    <row r="70" spans="1:9" x14ac:dyDescent="0.3">
      <c r="A70" s="32">
        <f t="shared" ref="A70:A133" si="1">A69+1</f>
        <v>65</v>
      </c>
      <c r="B70" s="117" t="s">
        <v>9</v>
      </c>
      <c r="C70" s="27" t="s">
        <v>77</v>
      </c>
      <c r="D70" s="29" t="s">
        <v>76</v>
      </c>
      <c r="E70" s="29"/>
      <c r="F70" s="94"/>
      <c r="G70" s="94"/>
      <c r="H70" s="73"/>
      <c r="I70" s="31">
        <f>I135</f>
        <v>0</v>
      </c>
    </row>
    <row r="71" spans="1:9" x14ac:dyDescent="0.3">
      <c r="A71" s="32">
        <f t="shared" si="1"/>
        <v>66</v>
      </c>
      <c r="B71" s="117" t="s">
        <v>9</v>
      </c>
      <c r="C71" s="27" t="s">
        <v>275</v>
      </c>
      <c r="D71" s="29" t="s">
        <v>78</v>
      </c>
      <c r="E71" s="29"/>
      <c r="F71" s="94"/>
      <c r="G71" s="94"/>
      <c r="H71" s="73"/>
      <c r="I71" s="31">
        <f>I144</f>
        <v>0</v>
      </c>
    </row>
    <row r="72" spans="1:9" x14ac:dyDescent="0.3">
      <c r="A72" s="32">
        <f t="shared" si="1"/>
        <v>67</v>
      </c>
      <c r="B72" s="117" t="s">
        <v>9</v>
      </c>
      <c r="C72" s="27" t="s">
        <v>295</v>
      </c>
      <c r="D72" s="29" t="s">
        <v>296</v>
      </c>
      <c r="E72" s="29"/>
      <c r="F72" s="94"/>
      <c r="G72" s="94"/>
      <c r="H72" s="73"/>
      <c r="I72" s="31">
        <f>I155</f>
        <v>0</v>
      </c>
    </row>
    <row r="73" spans="1:9" x14ac:dyDescent="0.3">
      <c r="A73" s="32">
        <f t="shared" si="1"/>
        <v>68</v>
      </c>
      <c r="B73" s="118" t="s">
        <v>9</v>
      </c>
      <c r="C73" s="49" t="s">
        <v>68</v>
      </c>
      <c r="D73" s="36" t="s">
        <v>69</v>
      </c>
      <c r="E73" s="30"/>
      <c r="F73" s="95"/>
      <c r="G73" s="95"/>
      <c r="H73" s="74"/>
      <c r="I73" s="19">
        <f>SUM(I74:I87)</f>
        <v>0</v>
      </c>
    </row>
    <row r="74" spans="1:9" ht="27.6" x14ac:dyDescent="0.3">
      <c r="A74" s="32">
        <f t="shared" si="1"/>
        <v>69</v>
      </c>
      <c r="B74" s="115" t="s">
        <v>9</v>
      </c>
      <c r="C74" s="20" t="s">
        <v>79</v>
      </c>
      <c r="D74" s="80" t="s">
        <v>202</v>
      </c>
      <c r="E74" s="80"/>
      <c r="F74" s="80" t="s">
        <v>22</v>
      </c>
      <c r="G74" s="90">
        <v>2</v>
      </c>
      <c r="H74" s="75"/>
      <c r="I74" s="21" t="str">
        <f>IF(Tabela1[[#This Row],[cena/EM]]&lt;&gt;0,(IFERROR(ROUND(SUM(Tabela1[[#This Row],[Količina]]*Tabela1[[#This Row],[cena/EM]]),2),"")),"Preveri vnos cene")</f>
        <v>Preveri vnos cene</v>
      </c>
    </row>
    <row r="75" spans="1:9" ht="27.6" x14ac:dyDescent="0.3">
      <c r="A75" s="32">
        <f t="shared" si="1"/>
        <v>70</v>
      </c>
      <c r="B75" s="115" t="s">
        <v>9</v>
      </c>
      <c r="C75" s="20" t="s">
        <v>80</v>
      </c>
      <c r="D75" s="80" t="s">
        <v>203</v>
      </c>
      <c r="E75" s="80"/>
      <c r="F75" s="80" t="s">
        <v>22</v>
      </c>
      <c r="G75" s="90">
        <v>1</v>
      </c>
      <c r="H75" s="75"/>
      <c r="I75" s="21" t="str">
        <f>IF(Tabela1[[#This Row],[cena/EM]]&lt;&gt;0,(IFERROR(ROUND(SUM(Tabela1[[#This Row],[Količina]]*Tabela1[[#This Row],[cena/EM]]),2),"")),"Preveri vnos cene")</f>
        <v>Preveri vnos cene</v>
      </c>
    </row>
    <row r="76" spans="1:9" ht="27.6" x14ac:dyDescent="0.3">
      <c r="A76" s="32">
        <f t="shared" si="1"/>
        <v>71</v>
      </c>
      <c r="B76" s="115" t="s">
        <v>9</v>
      </c>
      <c r="C76" s="20" t="s">
        <v>81</v>
      </c>
      <c r="D76" s="80" t="s">
        <v>204</v>
      </c>
      <c r="E76" s="80"/>
      <c r="F76" s="80" t="s">
        <v>22</v>
      </c>
      <c r="G76" s="90">
        <v>1</v>
      </c>
      <c r="H76" s="75"/>
      <c r="I76" s="21" t="str">
        <f>IF(Tabela1[[#This Row],[cena/EM]]&lt;&gt;0,(IFERROR(ROUND(SUM(Tabela1[[#This Row],[Količina]]*Tabela1[[#This Row],[cena/EM]]),2),"")),"Preveri vnos cene")</f>
        <v>Preveri vnos cene</v>
      </c>
    </row>
    <row r="77" spans="1:9" x14ac:dyDescent="0.3">
      <c r="A77" s="32">
        <f t="shared" si="1"/>
        <v>72</v>
      </c>
      <c r="B77" s="115" t="s">
        <v>9</v>
      </c>
      <c r="C77" s="20" t="s">
        <v>82</v>
      </c>
      <c r="D77" s="80" t="s">
        <v>205</v>
      </c>
      <c r="E77" s="80"/>
      <c r="F77" s="80" t="s">
        <v>22</v>
      </c>
      <c r="G77" s="90">
        <v>2</v>
      </c>
      <c r="H77" s="75"/>
      <c r="I77" s="21" t="str">
        <f>IF(Tabela1[[#This Row],[cena/EM]]&lt;&gt;0,(IFERROR(ROUND(SUM(Tabela1[[#This Row],[Količina]]*Tabela1[[#This Row],[cena/EM]]),2),"")),"Preveri vnos cene")</f>
        <v>Preveri vnos cene</v>
      </c>
    </row>
    <row r="78" spans="1:9" x14ac:dyDescent="0.3">
      <c r="A78" s="32">
        <f t="shared" si="1"/>
        <v>73</v>
      </c>
      <c r="B78" s="115" t="s">
        <v>9</v>
      </c>
      <c r="C78" s="20" t="s">
        <v>83</v>
      </c>
      <c r="D78" s="80" t="s">
        <v>206</v>
      </c>
      <c r="E78" s="80"/>
      <c r="F78" s="80" t="s">
        <v>22</v>
      </c>
      <c r="G78" s="90">
        <v>2</v>
      </c>
      <c r="H78" s="75"/>
      <c r="I78" s="21" t="str">
        <f>IF(Tabela1[[#This Row],[cena/EM]]&lt;&gt;0,(IFERROR(ROUND(SUM(Tabela1[[#This Row],[Količina]]*Tabela1[[#This Row],[cena/EM]]),2),"")),"Preveri vnos cene")</f>
        <v>Preveri vnos cene</v>
      </c>
    </row>
    <row r="79" spans="1:9" x14ac:dyDescent="0.3">
      <c r="A79" s="32">
        <f t="shared" si="1"/>
        <v>74</v>
      </c>
      <c r="B79" s="115" t="s">
        <v>9</v>
      </c>
      <c r="C79" s="20" t="s">
        <v>84</v>
      </c>
      <c r="D79" s="80" t="s">
        <v>207</v>
      </c>
      <c r="E79" s="80"/>
      <c r="F79" s="80" t="s">
        <v>22</v>
      </c>
      <c r="G79" s="90">
        <v>2</v>
      </c>
      <c r="H79" s="75"/>
      <c r="I79" s="21" t="str">
        <f>IF(Tabela1[[#This Row],[cena/EM]]&lt;&gt;0,(IFERROR(ROUND(SUM(Tabela1[[#This Row],[Količina]]*Tabela1[[#This Row],[cena/EM]]),2),"")),"Preveri vnos cene")</f>
        <v>Preveri vnos cene</v>
      </c>
    </row>
    <row r="80" spans="1:9" x14ac:dyDescent="0.3">
      <c r="A80" s="32">
        <f t="shared" si="1"/>
        <v>75</v>
      </c>
      <c r="B80" s="115" t="s">
        <v>9</v>
      </c>
      <c r="C80" s="20" t="s">
        <v>85</v>
      </c>
      <c r="D80" s="80" t="s">
        <v>208</v>
      </c>
      <c r="E80" s="80"/>
      <c r="F80" s="80" t="s">
        <v>22</v>
      </c>
      <c r="G80" s="90">
        <v>3</v>
      </c>
      <c r="H80" s="75"/>
      <c r="I80" s="21" t="str">
        <f>IF(Tabela1[[#This Row],[cena/EM]]&lt;&gt;0,(IFERROR(ROUND(SUM(Tabela1[[#This Row],[Količina]]*Tabela1[[#This Row],[cena/EM]]),2),"")),"Preveri vnos cene")</f>
        <v>Preveri vnos cene</v>
      </c>
    </row>
    <row r="81" spans="1:9" x14ac:dyDescent="0.3">
      <c r="A81" s="32">
        <f t="shared" si="1"/>
        <v>76</v>
      </c>
      <c r="B81" s="115" t="s">
        <v>9</v>
      </c>
      <c r="C81" s="20" t="s">
        <v>86</v>
      </c>
      <c r="D81" s="80" t="s">
        <v>209</v>
      </c>
      <c r="E81" s="80"/>
      <c r="F81" s="80" t="s">
        <v>22</v>
      </c>
      <c r="G81" s="90">
        <v>1</v>
      </c>
      <c r="H81" s="75"/>
      <c r="I81" s="21" t="str">
        <f>IF(Tabela1[[#This Row],[cena/EM]]&lt;&gt;0,(IFERROR(ROUND(SUM(Tabela1[[#This Row],[Količina]]*Tabela1[[#This Row],[cena/EM]]),2),"")),"Preveri vnos cene")</f>
        <v>Preveri vnos cene</v>
      </c>
    </row>
    <row r="82" spans="1:9" x14ac:dyDescent="0.3">
      <c r="A82" s="32">
        <f t="shared" si="1"/>
        <v>77</v>
      </c>
      <c r="B82" s="115" t="s">
        <v>9</v>
      </c>
      <c r="C82" s="20" t="s">
        <v>87</v>
      </c>
      <c r="D82" s="80" t="s">
        <v>210</v>
      </c>
      <c r="E82" s="80"/>
      <c r="F82" s="80" t="s">
        <v>25</v>
      </c>
      <c r="G82" s="90">
        <v>1</v>
      </c>
      <c r="H82" s="75"/>
      <c r="I82" s="21" t="str">
        <f>IF(Tabela1[[#This Row],[cena/EM]]&lt;&gt;0,(IFERROR(ROUND(SUM(Tabela1[[#This Row],[Količina]]*Tabela1[[#This Row],[cena/EM]]),2),"")),"Preveri vnos cene")</f>
        <v>Preveri vnos cene</v>
      </c>
    </row>
    <row r="83" spans="1:9" ht="27.6" x14ac:dyDescent="0.3">
      <c r="A83" s="32">
        <f t="shared" si="1"/>
        <v>78</v>
      </c>
      <c r="B83" s="115" t="s">
        <v>9</v>
      </c>
      <c r="C83" s="20" t="s">
        <v>88</v>
      </c>
      <c r="D83" s="80" t="s">
        <v>211</v>
      </c>
      <c r="E83" s="80"/>
      <c r="F83" s="80" t="s">
        <v>22</v>
      </c>
      <c r="G83" s="90">
        <v>2</v>
      </c>
      <c r="H83" s="75"/>
      <c r="I83" s="21" t="str">
        <f>IF(Tabela1[[#This Row],[cena/EM]]&lt;&gt;0,(IFERROR(ROUND(SUM(Tabela1[[#This Row],[Količina]]*Tabela1[[#This Row],[cena/EM]]),2),"")),"Preveri vnos cene")</f>
        <v>Preveri vnos cene</v>
      </c>
    </row>
    <row r="84" spans="1:9" ht="27.6" x14ac:dyDescent="0.3">
      <c r="A84" s="32">
        <f t="shared" si="1"/>
        <v>79</v>
      </c>
      <c r="B84" s="115" t="s">
        <v>9</v>
      </c>
      <c r="C84" s="20" t="s">
        <v>89</v>
      </c>
      <c r="D84" s="80" t="s">
        <v>212</v>
      </c>
      <c r="E84" s="80"/>
      <c r="F84" s="80" t="s">
        <v>22</v>
      </c>
      <c r="G84" s="90">
        <v>1</v>
      </c>
      <c r="H84" s="75"/>
      <c r="I84" s="21" t="str">
        <f>IF(Tabela1[[#This Row],[cena/EM]]&lt;&gt;0,(IFERROR(ROUND(SUM(Tabela1[[#This Row],[Količina]]*Tabela1[[#This Row],[cena/EM]]),2),"")),"Preveri vnos cene")</f>
        <v>Preveri vnos cene</v>
      </c>
    </row>
    <row r="85" spans="1:9" x14ac:dyDescent="0.3">
      <c r="A85" s="32">
        <f t="shared" si="1"/>
        <v>80</v>
      </c>
      <c r="B85" s="115" t="s">
        <v>9</v>
      </c>
      <c r="C85" s="20" t="s">
        <v>90</v>
      </c>
      <c r="D85" s="80" t="s">
        <v>213</v>
      </c>
      <c r="E85" s="80"/>
      <c r="F85" s="80" t="s">
        <v>25</v>
      </c>
      <c r="G85" s="90">
        <v>1</v>
      </c>
      <c r="H85" s="75"/>
      <c r="I85" s="21" t="str">
        <f>IF(Tabela1[[#This Row],[cena/EM]]&lt;&gt;0,(IFERROR(ROUND(SUM(Tabela1[[#This Row],[Količina]]*Tabela1[[#This Row],[cena/EM]]),2),"")),"Preveri vnos cene")</f>
        <v>Preveri vnos cene</v>
      </c>
    </row>
    <row r="86" spans="1:9" ht="29.4" x14ac:dyDescent="0.3">
      <c r="A86" s="32">
        <f t="shared" si="1"/>
        <v>81</v>
      </c>
      <c r="B86" s="115" t="s">
        <v>9</v>
      </c>
      <c r="C86" s="20" t="s">
        <v>91</v>
      </c>
      <c r="D86" s="80" t="s">
        <v>214</v>
      </c>
      <c r="E86" s="80"/>
      <c r="F86" s="80" t="s">
        <v>22</v>
      </c>
      <c r="G86" s="90">
        <v>3</v>
      </c>
      <c r="H86" s="75"/>
      <c r="I86" s="21" t="str">
        <f>IF(Tabela1[[#This Row],[cena/EM]]&lt;&gt;0,(IFERROR(ROUND(SUM(Tabela1[[#This Row],[Količina]]*Tabela1[[#This Row],[cena/EM]]),2),"")),"Preveri vnos cene")</f>
        <v>Preveri vnos cene</v>
      </c>
    </row>
    <row r="87" spans="1:9" x14ac:dyDescent="0.3">
      <c r="A87" s="32">
        <f t="shared" si="1"/>
        <v>82</v>
      </c>
      <c r="B87" s="115" t="s">
        <v>9</v>
      </c>
      <c r="C87" s="20" t="s">
        <v>92</v>
      </c>
      <c r="D87" s="80" t="s">
        <v>215</v>
      </c>
      <c r="E87" s="80"/>
      <c r="F87" s="80" t="s">
        <v>25</v>
      </c>
      <c r="G87" s="90">
        <v>1</v>
      </c>
      <c r="H87" s="75"/>
      <c r="I87" s="21" t="str">
        <f>IF(Tabela1[[#This Row],[cena/EM]]&lt;&gt;0,(IFERROR(ROUND(SUM(Tabela1[[#This Row],[Količina]]*Tabela1[[#This Row],[cena/EM]]),2),"")),"Preveri vnos cene")</f>
        <v>Preveri vnos cene</v>
      </c>
    </row>
    <row r="88" spans="1:9" x14ac:dyDescent="0.3">
      <c r="A88" s="32">
        <f t="shared" si="1"/>
        <v>83</v>
      </c>
      <c r="B88" s="118" t="s">
        <v>9</v>
      </c>
      <c r="C88" s="49" t="s">
        <v>70</v>
      </c>
      <c r="D88" s="36" t="s">
        <v>71</v>
      </c>
      <c r="E88" s="30"/>
      <c r="F88" s="95"/>
      <c r="G88" s="95"/>
      <c r="H88" s="74"/>
      <c r="I88" s="46">
        <f>SUM(I89:I101)</f>
        <v>0</v>
      </c>
    </row>
    <row r="89" spans="1:9" ht="27.6" x14ac:dyDescent="0.3">
      <c r="A89" s="32">
        <f t="shared" si="1"/>
        <v>84</v>
      </c>
      <c r="B89" s="119" t="s">
        <v>9</v>
      </c>
      <c r="C89" s="41" t="s">
        <v>93</v>
      </c>
      <c r="D89" s="80" t="s">
        <v>218</v>
      </c>
      <c r="E89" s="80"/>
      <c r="F89" s="80" t="s">
        <v>22</v>
      </c>
      <c r="G89" s="90">
        <v>1</v>
      </c>
      <c r="H89" s="75"/>
      <c r="I89" s="21" t="str">
        <f>IF(Tabela1[[#This Row],[cena/EM]]&lt;&gt;0,(IFERROR(ROUND(SUM(Tabela1[[#This Row],[Količina]]*Tabela1[[#This Row],[cena/EM]]),2),"")),"Preveri vnos cene")</f>
        <v>Preveri vnos cene</v>
      </c>
    </row>
    <row r="90" spans="1:9" x14ac:dyDescent="0.3">
      <c r="A90" s="32">
        <f t="shared" si="1"/>
        <v>85</v>
      </c>
      <c r="B90" s="119" t="s">
        <v>9</v>
      </c>
      <c r="C90" s="41" t="s">
        <v>94</v>
      </c>
      <c r="D90" s="80" t="s">
        <v>219</v>
      </c>
      <c r="E90" s="80"/>
      <c r="F90" s="80" t="s">
        <v>22</v>
      </c>
      <c r="G90" s="90">
        <v>1</v>
      </c>
      <c r="H90" s="75"/>
      <c r="I90" s="21" t="str">
        <f>IF(Tabela1[[#This Row],[cena/EM]]&lt;&gt;0,(IFERROR(ROUND(SUM(Tabela1[[#This Row],[Količina]]*Tabela1[[#This Row],[cena/EM]]),2),"")),"Preveri vnos cene")</f>
        <v>Preveri vnos cene</v>
      </c>
    </row>
    <row r="91" spans="1:9" x14ac:dyDescent="0.3">
      <c r="A91" s="32">
        <f t="shared" si="1"/>
        <v>86</v>
      </c>
      <c r="B91" s="119" t="s">
        <v>9</v>
      </c>
      <c r="C91" s="41" t="s">
        <v>95</v>
      </c>
      <c r="D91" s="80" t="s">
        <v>220</v>
      </c>
      <c r="E91" s="80"/>
      <c r="F91" s="80" t="s">
        <v>22</v>
      </c>
      <c r="G91" s="90">
        <v>1</v>
      </c>
      <c r="H91" s="75"/>
      <c r="I91" s="21" t="str">
        <f>IF(Tabela1[[#This Row],[cena/EM]]&lt;&gt;0,(IFERROR(ROUND(SUM(Tabela1[[#This Row],[Količina]]*Tabela1[[#This Row],[cena/EM]]),2),"")),"Preveri vnos cene")</f>
        <v>Preveri vnos cene</v>
      </c>
    </row>
    <row r="92" spans="1:9" s="134" customFormat="1" x14ac:dyDescent="0.3">
      <c r="A92" s="132">
        <f t="shared" si="1"/>
        <v>87</v>
      </c>
      <c r="B92" s="123" t="s">
        <v>9</v>
      </c>
      <c r="C92" s="138" t="s">
        <v>96</v>
      </c>
      <c r="D92" s="80" t="s">
        <v>221</v>
      </c>
      <c r="E92" s="80" t="s">
        <v>354</v>
      </c>
      <c r="F92" s="136" t="s">
        <v>143</v>
      </c>
      <c r="G92" s="137"/>
      <c r="H92" s="66"/>
      <c r="I92" s="21"/>
    </row>
    <row r="93" spans="1:9" x14ac:dyDescent="0.3">
      <c r="A93" s="32">
        <f t="shared" si="1"/>
        <v>88</v>
      </c>
      <c r="B93" s="119" t="s">
        <v>9</v>
      </c>
      <c r="C93" s="41" t="s">
        <v>97</v>
      </c>
      <c r="D93" s="80" t="s">
        <v>222</v>
      </c>
      <c r="E93" s="80"/>
      <c r="F93" s="80" t="s">
        <v>22</v>
      </c>
      <c r="G93" s="90">
        <v>1</v>
      </c>
      <c r="H93" s="75"/>
      <c r="I93" s="21" t="str">
        <f>IF(Tabela1[[#This Row],[cena/EM]]&lt;&gt;0,(IFERROR(ROUND(SUM(Tabela1[[#This Row],[Količina]]*Tabela1[[#This Row],[cena/EM]]),2),"")),"Preveri vnos cene")</f>
        <v>Preveri vnos cene</v>
      </c>
    </row>
    <row r="94" spans="1:9" x14ac:dyDescent="0.3">
      <c r="A94" s="32">
        <f t="shared" si="1"/>
        <v>89</v>
      </c>
      <c r="B94" s="119" t="s">
        <v>9</v>
      </c>
      <c r="C94" s="41" t="s">
        <v>98</v>
      </c>
      <c r="D94" s="80" t="s">
        <v>223</v>
      </c>
      <c r="E94" s="80"/>
      <c r="F94" s="80" t="s">
        <v>22</v>
      </c>
      <c r="G94" s="90">
        <v>1</v>
      </c>
      <c r="H94" s="75"/>
      <c r="I94" s="21" t="str">
        <f>IF(Tabela1[[#This Row],[cena/EM]]&lt;&gt;0,(IFERROR(ROUND(SUM(Tabela1[[#This Row],[Količina]]*Tabela1[[#This Row],[cena/EM]]),2),"")),"Preveri vnos cene")</f>
        <v>Preveri vnos cene</v>
      </c>
    </row>
    <row r="95" spans="1:9" x14ac:dyDescent="0.3">
      <c r="A95" s="32">
        <f t="shared" si="1"/>
        <v>90</v>
      </c>
      <c r="B95" s="115"/>
      <c r="C95" s="41" t="s">
        <v>99</v>
      </c>
      <c r="D95" s="80" t="s">
        <v>224</v>
      </c>
      <c r="E95" s="80"/>
      <c r="F95" s="80" t="s">
        <v>22</v>
      </c>
      <c r="G95" s="90">
        <v>6</v>
      </c>
      <c r="H95" s="75"/>
      <c r="I95" s="21" t="str">
        <f>IF(Tabela1[[#This Row],[cena/EM]]&lt;&gt;0,(IFERROR(ROUND(SUM(Tabela1[[#This Row],[Količina]]*Tabela1[[#This Row],[cena/EM]]),2),"")),"Preveri vnos cene")</f>
        <v>Preveri vnos cene</v>
      </c>
    </row>
    <row r="96" spans="1:9" x14ac:dyDescent="0.3">
      <c r="A96" s="32">
        <f t="shared" si="1"/>
        <v>91</v>
      </c>
      <c r="B96" s="115"/>
      <c r="C96" s="41" t="s">
        <v>100</v>
      </c>
      <c r="D96" s="80" t="s">
        <v>225</v>
      </c>
      <c r="E96" s="80"/>
      <c r="F96" s="80" t="s">
        <v>22</v>
      </c>
      <c r="G96" s="90">
        <v>1</v>
      </c>
      <c r="H96" s="75"/>
      <c r="I96" s="21" t="str">
        <f>IF(Tabela1[[#This Row],[cena/EM]]&lt;&gt;0,(IFERROR(ROUND(SUM(Tabela1[[#This Row],[Količina]]*Tabela1[[#This Row],[cena/EM]]),2),"")),"Preveri vnos cene")</f>
        <v>Preveri vnos cene</v>
      </c>
    </row>
    <row r="97" spans="1:9" x14ac:dyDescent="0.3">
      <c r="A97" s="32">
        <f t="shared" si="1"/>
        <v>92</v>
      </c>
      <c r="B97" s="119" t="s">
        <v>9</v>
      </c>
      <c r="C97" s="41" t="s">
        <v>101</v>
      </c>
      <c r="D97" s="80" t="s">
        <v>226</v>
      </c>
      <c r="E97" s="80"/>
      <c r="F97" s="80" t="s">
        <v>22</v>
      </c>
      <c r="G97" s="90">
        <v>1</v>
      </c>
      <c r="H97" s="75"/>
      <c r="I97" s="21" t="str">
        <f>IF(Tabela1[[#This Row],[cena/EM]]&lt;&gt;0,(IFERROR(ROUND(SUM(Tabela1[[#This Row],[Količina]]*Tabela1[[#This Row],[cena/EM]]),2),"")),"Preveri vnos cene")</f>
        <v>Preveri vnos cene</v>
      </c>
    </row>
    <row r="98" spans="1:9" x14ac:dyDescent="0.3">
      <c r="A98" s="32">
        <f t="shared" si="1"/>
        <v>93</v>
      </c>
      <c r="B98" s="119" t="s">
        <v>9</v>
      </c>
      <c r="C98" s="41" t="s">
        <v>102</v>
      </c>
      <c r="D98" s="80" t="s">
        <v>227</v>
      </c>
      <c r="E98" s="80" t="s">
        <v>142</v>
      </c>
      <c r="F98" s="96" t="s">
        <v>143</v>
      </c>
      <c r="G98" s="97"/>
      <c r="H98" s="66"/>
      <c r="I98" s="21"/>
    </row>
    <row r="99" spans="1:9" ht="29.4" x14ac:dyDescent="0.3">
      <c r="A99" s="32">
        <f t="shared" si="1"/>
        <v>94</v>
      </c>
      <c r="B99" s="119" t="s">
        <v>9</v>
      </c>
      <c r="C99" s="41" t="s">
        <v>103</v>
      </c>
      <c r="D99" s="80" t="s">
        <v>228</v>
      </c>
      <c r="E99" s="80"/>
      <c r="F99" s="80" t="s">
        <v>22</v>
      </c>
      <c r="G99" s="90">
        <v>1</v>
      </c>
      <c r="H99" s="75"/>
      <c r="I99" s="21" t="str">
        <f>IF(Tabela1[[#This Row],[cena/EM]]&lt;&gt;0,(IFERROR(ROUND(SUM(Tabela1[[#This Row],[Količina]]*Tabela1[[#This Row],[cena/EM]]),2),"")),"Preveri vnos cene")</f>
        <v>Preveri vnos cene</v>
      </c>
    </row>
    <row r="100" spans="1:9" x14ac:dyDescent="0.3">
      <c r="A100" s="32">
        <f t="shared" si="1"/>
        <v>95</v>
      </c>
      <c r="B100" s="119" t="s">
        <v>9</v>
      </c>
      <c r="C100" s="41" t="s">
        <v>216</v>
      </c>
      <c r="D100" s="80" t="s">
        <v>215</v>
      </c>
      <c r="E100" s="80"/>
      <c r="F100" s="80" t="s">
        <v>25</v>
      </c>
      <c r="G100" s="90">
        <v>1</v>
      </c>
      <c r="H100" s="75"/>
      <c r="I100" s="21" t="str">
        <f>IF(Tabela1[[#This Row],[cena/EM]]&lt;&gt;0,(IFERROR(ROUND(SUM(Tabela1[[#This Row],[Količina]]*Tabela1[[#This Row],[cena/EM]]),2),"")),"Preveri vnos cene")</f>
        <v>Preveri vnos cene</v>
      </c>
    </row>
    <row r="101" spans="1:9" x14ac:dyDescent="0.3">
      <c r="A101" s="32">
        <f t="shared" si="1"/>
        <v>96</v>
      </c>
      <c r="B101" s="119" t="s">
        <v>9</v>
      </c>
      <c r="C101" s="41" t="s">
        <v>217</v>
      </c>
      <c r="D101" s="80" t="s">
        <v>229</v>
      </c>
      <c r="E101" s="80" t="s">
        <v>142</v>
      </c>
      <c r="F101" s="96" t="s">
        <v>143</v>
      </c>
      <c r="G101" s="97"/>
      <c r="H101" s="66"/>
      <c r="I101" s="21"/>
    </row>
    <row r="102" spans="1:9" x14ac:dyDescent="0.3">
      <c r="A102" s="32">
        <f t="shared" si="1"/>
        <v>97</v>
      </c>
      <c r="B102" s="118" t="s">
        <v>9</v>
      </c>
      <c r="C102" s="49" t="s">
        <v>72</v>
      </c>
      <c r="D102" s="36" t="s">
        <v>230</v>
      </c>
      <c r="E102" s="42"/>
      <c r="F102" s="98"/>
      <c r="G102" s="98"/>
      <c r="H102" s="74"/>
      <c r="I102" s="46">
        <f>SUM(I103:I121)</f>
        <v>0</v>
      </c>
    </row>
    <row r="103" spans="1:9" ht="27.6" x14ac:dyDescent="0.3">
      <c r="A103" s="32">
        <f t="shared" si="1"/>
        <v>98</v>
      </c>
      <c r="B103" s="119" t="s">
        <v>9</v>
      </c>
      <c r="C103" s="41" t="s">
        <v>104</v>
      </c>
      <c r="D103" s="80" t="s">
        <v>241</v>
      </c>
      <c r="E103" s="80"/>
      <c r="F103" s="80" t="s">
        <v>22</v>
      </c>
      <c r="G103" s="90">
        <v>1</v>
      </c>
      <c r="H103" s="75"/>
      <c r="I103" s="21" t="str">
        <f>IF(Tabela1[[#This Row],[cena/EM]]&lt;&gt;0,(IFERROR(ROUND(SUM(Tabela1[[#This Row],[Količina]]*Tabela1[[#This Row],[cena/EM]]),2),"")),"Preveri vnos cene")</f>
        <v>Preveri vnos cene</v>
      </c>
    </row>
    <row r="104" spans="1:9" ht="27.6" x14ac:dyDescent="0.3">
      <c r="A104" s="32">
        <f t="shared" si="1"/>
        <v>99</v>
      </c>
      <c r="B104" s="115"/>
      <c r="C104" s="41" t="s">
        <v>105</v>
      </c>
      <c r="D104" s="80" t="s">
        <v>242</v>
      </c>
      <c r="E104" s="80"/>
      <c r="F104" s="80" t="s">
        <v>22</v>
      </c>
      <c r="G104" s="90">
        <v>1</v>
      </c>
      <c r="H104" s="75"/>
      <c r="I104" s="21" t="str">
        <f>IF(Tabela1[[#This Row],[cena/EM]]&lt;&gt;0,(IFERROR(ROUND(SUM(Tabela1[[#This Row],[Količina]]*Tabela1[[#This Row],[cena/EM]]),2),"")),"Preveri vnos cene")</f>
        <v>Preveri vnos cene</v>
      </c>
    </row>
    <row r="105" spans="1:9" ht="27.6" x14ac:dyDescent="0.3">
      <c r="A105" s="32">
        <f t="shared" si="1"/>
        <v>100</v>
      </c>
      <c r="B105" s="115"/>
      <c r="C105" s="41" t="s">
        <v>106</v>
      </c>
      <c r="D105" s="80" t="s">
        <v>243</v>
      </c>
      <c r="E105" s="80"/>
      <c r="F105" s="80" t="s">
        <v>22</v>
      </c>
      <c r="G105" s="90">
        <v>1</v>
      </c>
      <c r="H105" s="75"/>
      <c r="I105" s="21" t="str">
        <f>IF(Tabela1[[#This Row],[cena/EM]]&lt;&gt;0,(IFERROR(ROUND(SUM(Tabela1[[#This Row],[Količina]]*Tabela1[[#This Row],[cena/EM]]),2),"")),"Preveri vnos cene")</f>
        <v>Preveri vnos cene</v>
      </c>
    </row>
    <row r="106" spans="1:9" x14ac:dyDescent="0.3">
      <c r="A106" s="32">
        <f t="shared" si="1"/>
        <v>101</v>
      </c>
      <c r="B106" s="115"/>
      <c r="C106" s="41" t="s">
        <v>107</v>
      </c>
      <c r="D106" s="80" t="s">
        <v>244</v>
      </c>
      <c r="E106" s="80"/>
      <c r="F106" s="80" t="s">
        <v>22</v>
      </c>
      <c r="G106" s="90">
        <v>7</v>
      </c>
      <c r="H106" s="75"/>
      <c r="I106" s="21" t="str">
        <f>IF(Tabela1[[#This Row],[cena/EM]]&lt;&gt;0,(IFERROR(ROUND(SUM(Tabela1[[#This Row],[Količina]]*Tabela1[[#This Row],[cena/EM]]),2),"")),"Preveri vnos cene")</f>
        <v>Preveri vnos cene</v>
      </c>
    </row>
    <row r="107" spans="1:9" x14ac:dyDescent="0.3">
      <c r="A107" s="32">
        <f t="shared" si="1"/>
        <v>102</v>
      </c>
      <c r="B107" s="115"/>
      <c r="C107" s="41" t="s">
        <v>108</v>
      </c>
      <c r="D107" s="80" t="s">
        <v>245</v>
      </c>
      <c r="E107" s="80"/>
      <c r="F107" s="80" t="s">
        <v>22</v>
      </c>
      <c r="G107" s="90">
        <v>11</v>
      </c>
      <c r="H107" s="75"/>
      <c r="I107" s="21" t="str">
        <f>IF(Tabela1[[#This Row],[cena/EM]]&lt;&gt;0,(IFERROR(ROUND(SUM(Tabela1[[#This Row],[Količina]]*Tabela1[[#This Row],[cena/EM]]),2),"")),"Preveri vnos cene")</f>
        <v>Preveri vnos cene</v>
      </c>
    </row>
    <row r="108" spans="1:9" x14ac:dyDescent="0.3">
      <c r="A108" s="32">
        <f t="shared" si="1"/>
        <v>103</v>
      </c>
      <c r="B108" s="115"/>
      <c r="C108" s="41" t="s">
        <v>109</v>
      </c>
      <c r="D108" s="80" t="s">
        <v>246</v>
      </c>
      <c r="E108" s="80"/>
      <c r="F108" s="80" t="s">
        <v>22</v>
      </c>
      <c r="G108" s="90">
        <v>16</v>
      </c>
      <c r="H108" s="75"/>
      <c r="I108" s="21" t="str">
        <f>IF(Tabela1[[#This Row],[cena/EM]]&lt;&gt;0,(IFERROR(ROUND(SUM(Tabela1[[#This Row],[Količina]]*Tabela1[[#This Row],[cena/EM]]),2),"")),"Preveri vnos cene")</f>
        <v>Preveri vnos cene</v>
      </c>
    </row>
    <row r="109" spans="1:9" x14ac:dyDescent="0.3">
      <c r="A109" s="32">
        <f t="shared" si="1"/>
        <v>104</v>
      </c>
      <c r="B109" s="115"/>
      <c r="C109" s="41" t="s">
        <v>110</v>
      </c>
      <c r="D109" s="80" t="s">
        <v>247</v>
      </c>
      <c r="E109" s="80"/>
      <c r="F109" s="80" t="s">
        <v>22</v>
      </c>
      <c r="G109" s="90">
        <v>8</v>
      </c>
      <c r="H109" s="75"/>
      <c r="I109" s="21" t="str">
        <f>IF(Tabela1[[#This Row],[cena/EM]]&lt;&gt;0,(IFERROR(ROUND(SUM(Tabela1[[#This Row],[Količina]]*Tabela1[[#This Row],[cena/EM]]),2),"")),"Preveri vnos cene")</f>
        <v>Preveri vnos cene</v>
      </c>
    </row>
    <row r="110" spans="1:9" x14ac:dyDescent="0.3">
      <c r="A110" s="32">
        <f t="shared" si="1"/>
        <v>105</v>
      </c>
      <c r="B110" s="115"/>
      <c r="C110" s="41" t="s">
        <v>111</v>
      </c>
      <c r="D110" s="80" t="s">
        <v>248</v>
      </c>
      <c r="E110" s="80"/>
      <c r="F110" s="80" t="s">
        <v>22</v>
      </c>
      <c r="G110" s="90">
        <v>6</v>
      </c>
      <c r="H110" s="75"/>
      <c r="I110" s="21" t="str">
        <f>IF(Tabela1[[#This Row],[cena/EM]]&lt;&gt;0,(IFERROR(ROUND(SUM(Tabela1[[#This Row],[Količina]]*Tabela1[[#This Row],[cena/EM]]),2),"")),"Preveri vnos cene")</f>
        <v>Preveri vnos cene</v>
      </c>
    </row>
    <row r="111" spans="1:9" x14ac:dyDescent="0.3">
      <c r="A111" s="32">
        <f t="shared" si="1"/>
        <v>106</v>
      </c>
      <c r="B111" s="115"/>
      <c r="C111" s="41" t="s">
        <v>112</v>
      </c>
      <c r="D111" s="80" t="s">
        <v>249</v>
      </c>
      <c r="E111" s="80"/>
      <c r="F111" s="80" t="s">
        <v>22</v>
      </c>
      <c r="G111" s="90">
        <v>4</v>
      </c>
      <c r="H111" s="75"/>
      <c r="I111" s="21" t="str">
        <f>IF(Tabela1[[#This Row],[cena/EM]]&lt;&gt;0,(IFERROR(ROUND(SUM(Tabela1[[#This Row],[Količina]]*Tabela1[[#This Row],[cena/EM]]),2),"")),"Preveri vnos cene")</f>
        <v>Preveri vnos cene</v>
      </c>
    </row>
    <row r="112" spans="1:9" x14ac:dyDescent="0.3">
      <c r="A112" s="32">
        <f t="shared" si="1"/>
        <v>107</v>
      </c>
      <c r="B112" s="115"/>
      <c r="C112" s="41" t="s">
        <v>231</v>
      </c>
      <c r="D112" s="80" t="s">
        <v>250</v>
      </c>
      <c r="E112" s="80"/>
      <c r="F112" s="80" t="s">
        <v>22</v>
      </c>
      <c r="G112" s="90">
        <v>4</v>
      </c>
      <c r="H112" s="75"/>
      <c r="I112" s="21" t="str">
        <f>IF(Tabela1[[#This Row],[cena/EM]]&lt;&gt;0,(IFERROR(ROUND(SUM(Tabela1[[#This Row],[Količina]]*Tabela1[[#This Row],[cena/EM]]),2),"")),"Preveri vnos cene")</f>
        <v>Preveri vnos cene</v>
      </c>
    </row>
    <row r="113" spans="1:9" x14ac:dyDescent="0.3">
      <c r="A113" s="32">
        <f t="shared" si="1"/>
        <v>108</v>
      </c>
      <c r="B113" s="115"/>
      <c r="C113" s="41" t="s">
        <v>232</v>
      </c>
      <c r="D113" s="80" t="s">
        <v>251</v>
      </c>
      <c r="E113" s="80"/>
      <c r="F113" s="80" t="s">
        <v>22</v>
      </c>
      <c r="G113" s="90">
        <v>4</v>
      </c>
      <c r="H113" s="75"/>
      <c r="I113" s="21" t="str">
        <f>IF(Tabela1[[#This Row],[cena/EM]]&lt;&gt;0,(IFERROR(ROUND(SUM(Tabela1[[#This Row],[Količina]]*Tabela1[[#This Row],[cena/EM]]),2),"")),"Preveri vnos cene")</f>
        <v>Preveri vnos cene</v>
      </c>
    </row>
    <row r="114" spans="1:9" x14ac:dyDescent="0.3">
      <c r="A114" s="32">
        <f t="shared" si="1"/>
        <v>109</v>
      </c>
      <c r="B114" s="119" t="s">
        <v>9</v>
      </c>
      <c r="C114" s="41" t="s">
        <v>233</v>
      </c>
      <c r="D114" s="80" t="s">
        <v>252</v>
      </c>
      <c r="E114" s="80"/>
      <c r="F114" s="80" t="s">
        <v>22</v>
      </c>
      <c r="G114" s="90">
        <v>4</v>
      </c>
      <c r="H114" s="75"/>
      <c r="I114" s="21" t="str">
        <f>IF(Tabela1[[#This Row],[cena/EM]]&lt;&gt;0,(IFERROR(ROUND(SUM(Tabela1[[#This Row],[Količina]]*Tabela1[[#This Row],[cena/EM]]),2),"")),"Preveri vnos cene")</f>
        <v>Preveri vnos cene</v>
      </c>
    </row>
    <row r="115" spans="1:9" x14ac:dyDescent="0.3">
      <c r="A115" s="32">
        <f t="shared" si="1"/>
        <v>110</v>
      </c>
      <c r="B115" s="119" t="s">
        <v>9</v>
      </c>
      <c r="C115" s="41" t="s">
        <v>234</v>
      </c>
      <c r="D115" s="80" t="s">
        <v>253</v>
      </c>
      <c r="E115" s="80"/>
      <c r="F115" s="80" t="s">
        <v>22</v>
      </c>
      <c r="G115" s="90">
        <v>4</v>
      </c>
      <c r="H115" s="75"/>
      <c r="I115" s="21" t="str">
        <f>IF(Tabela1[[#This Row],[cena/EM]]&lt;&gt;0,(IFERROR(ROUND(SUM(Tabela1[[#This Row],[Količina]]*Tabela1[[#This Row],[cena/EM]]),2),"")),"Preveri vnos cene")</f>
        <v>Preveri vnos cene</v>
      </c>
    </row>
    <row r="116" spans="1:9" x14ac:dyDescent="0.3">
      <c r="A116" s="32">
        <f t="shared" si="1"/>
        <v>111</v>
      </c>
      <c r="B116" s="119" t="s">
        <v>9</v>
      </c>
      <c r="C116" s="41" t="s">
        <v>235</v>
      </c>
      <c r="D116" s="80" t="s">
        <v>254</v>
      </c>
      <c r="E116" s="80"/>
      <c r="F116" s="80" t="s">
        <v>22</v>
      </c>
      <c r="G116" s="90">
        <v>4</v>
      </c>
      <c r="H116" s="75"/>
      <c r="I116" s="21" t="str">
        <f>IF(Tabela1[[#This Row],[cena/EM]]&lt;&gt;0,(IFERROR(ROUND(SUM(Tabela1[[#This Row],[Količina]]*Tabela1[[#This Row],[cena/EM]]),2),"")),"Preveri vnos cene")</f>
        <v>Preveri vnos cene</v>
      </c>
    </row>
    <row r="117" spans="1:9" x14ac:dyDescent="0.3">
      <c r="A117" s="32">
        <f t="shared" si="1"/>
        <v>112</v>
      </c>
      <c r="B117" s="119" t="s">
        <v>9</v>
      </c>
      <c r="C117" s="41" t="s">
        <v>236</v>
      </c>
      <c r="D117" s="80" t="s">
        <v>255</v>
      </c>
      <c r="E117" s="80"/>
      <c r="F117" s="80" t="s">
        <v>256</v>
      </c>
      <c r="G117" s="90">
        <v>190</v>
      </c>
      <c r="H117" s="75"/>
      <c r="I117" s="21" t="str">
        <f>IF(Tabela1[[#This Row],[cena/EM]]&lt;&gt;0,(IFERROR(ROUND(SUM(Tabela1[[#This Row],[Količina]]*Tabela1[[#This Row],[cena/EM]]),2),"")),"Preveri vnos cene")</f>
        <v>Preveri vnos cene</v>
      </c>
    </row>
    <row r="118" spans="1:9" x14ac:dyDescent="0.3">
      <c r="A118" s="32">
        <f t="shared" si="1"/>
        <v>113</v>
      </c>
      <c r="B118" s="119" t="s">
        <v>9</v>
      </c>
      <c r="C118" s="41" t="s">
        <v>237</v>
      </c>
      <c r="D118" s="80" t="s">
        <v>257</v>
      </c>
      <c r="E118" s="80"/>
      <c r="F118" s="80" t="s">
        <v>22</v>
      </c>
      <c r="G118" s="90">
        <v>1</v>
      </c>
      <c r="H118" s="75"/>
      <c r="I118" s="21" t="str">
        <f>IF(Tabela1[[#This Row],[cena/EM]]&lt;&gt;0,(IFERROR(ROUND(SUM(Tabela1[[#This Row],[Količina]]*Tabela1[[#This Row],[cena/EM]]),2),"")),"Preveri vnos cene")</f>
        <v>Preveri vnos cene</v>
      </c>
    </row>
    <row r="119" spans="1:9" x14ac:dyDescent="0.3">
      <c r="A119" s="32">
        <f t="shared" si="1"/>
        <v>114</v>
      </c>
      <c r="B119" s="119" t="s">
        <v>9</v>
      </c>
      <c r="C119" s="41" t="s">
        <v>238</v>
      </c>
      <c r="D119" s="80" t="s">
        <v>258</v>
      </c>
      <c r="E119" s="80"/>
      <c r="F119" s="80" t="s">
        <v>22</v>
      </c>
      <c r="G119" s="90">
        <v>3</v>
      </c>
      <c r="H119" s="75"/>
      <c r="I119" s="21" t="str">
        <f>IF(Tabela1[[#This Row],[cena/EM]]&lt;&gt;0,(IFERROR(ROUND(SUM(Tabela1[[#This Row],[Količina]]*Tabela1[[#This Row],[cena/EM]]),2),"")),"Preveri vnos cene")</f>
        <v>Preveri vnos cene</v>
      </c>
    </row>
    <row r="120" spans="1:9" ht="29.4" x14ac:dyDescent="0.3">
      <c r="A120" s="32">
        <f t="shared" si="1"/>
        <v>115</v>
      </c>
      <c r="B120" s="119" t="s">
        <v>9</v>
      </c>
      <c r="C120" s="41" t="s">
        <v>239</v>
      </c>
      <c r="D120" s="80" t="s">
        <v>259</v>
      </c>
      <c r="E120" s="80"/>
      <c r="F120" s="80" t="s">
        <v>22</v>
      </c>
      <c r="G120" s="90">
        <v>4</v>
      </c>
      <c r="H120" s="75"/>
      <c r="I120" s="21" t="str">
        <f>IF(Tabela1[[#This Row],[cena/EM]]&lt;&gt;0,(IFERROR(ROUND(SUM(Tabela1[[#This Row],[Količina]]*Tabela1[[#This Row],[cena/EM]]),2),"")),"Preveri vnos cene")</f>
        <v>Preveri vnos cene</v>
      </c>
    </row>
    <row r="121" spans="1:9" x14ac:dyDescent="0.3">
      <c r="A121" s="32">
        <f t="shared" si="1"/>
        <v>116</v>
      </c>
      <c r="B121" s="119" t="s">
        <v>9</v>
      </c>
      <c r="C121" s="41" t="s">
        <v>240</v>
      </c>
      <c r="D121" s="80" t="s">
        <v>215</v>
      </c>
      <c r="E121" s="80"/>
      <c r="F121" s="80" t="s">
        <v>25</v>
      </c>
      <c r="G121" s="90">
        <v>1</v>
      </c>
      <c r="H121" s="75"/>
      <c r="I121" s="21" t="str">
        <f>IF(Tabela1[[#This Row],[cena/EM]]&lt;&gt;0,(IFERROR(ROUND(SUM(Tabela1[[#This Row],[Količina]]*Tabela1[[#This Row],[cena/EM]]),2),"")),"Preveri vnos cene")</f>
        <v>Preveri vnos cene</v>
      </c>
    </row>
    <row r="122" spans="1:9" x14ac:dyDescent="0.3">
      <c r="A122" s="32">
        <f t="shared" si="1"/>
        <v>117</v>
      </c>
      <c r="B122" s="118" t="s">
        <v>9</v>
      </c>
      <c r="C122" s="49" t="s">
        <v>73</v>
      </c>
      <c r="D122" s="36" t="s">
        <v>74</v>
      </c>
      <c r="E122" s="42"/>
      <c r="F122" s="98"/>
      <c r="G122" s="98"/>
      <c r="H122" s="74"/>
      <c r="I122" s="46">
        <f>SUM(I123:I131)</f>
        <v>0</v>
      </c>
    </row>
    <row r="123" spans="1:9" ht="27.6" x14ac:dyDescent="0.3">
      <c r="A123" s="32">
        <f t="shared" si="1"/>
        <v>118</v>
      </c>
      <c r="B123" s="119" t="s">
        <v>9</v>
      </c>
      <c r="C123" s="41" t="s">
        <v>113</v>
      </c>
      <c r="D123" s="80" t="s">
        <v>262</v>
      </c>
      <c r="E123" s="80"/>
      <c r="F123" s="80" t="s">
        <v>25</v>
      </c>
      <c r="G123" s="90">
        <v>1</v>
      </c>
      <c r="H123" s="75"/>
      <c r="I123" s="21" t="str">
        <f>IF(Tabela1[[#This Row],[cena/EM]]&lt;&gt;0,(IFERROR(ROUND(SUM(Tabela1[[#This Row],[Količina]]*Tabela1[[#This Row],[cena/EM]]),2),"")),"Preveri vnos cene")</f>
        <v>Preveri vnos cene</v>
      </c>
    </row>
    <row r="124" spans="1:9" ht="27.6" x14ac:dyDescent="0.3">
      <c r="A124" s="32">
        <f t="shared" si="1"/>
        <v>119</v>
      </c>
      <c r="B124" s="119" t="s">
        <v>9</v>
      </c>
      <c r="C124" s="41" t="s">
        <v>114</v>
      </c>
      <c r="D124" s="80" t="s">
        <v>263</v>
      </c>
      <c r="E124" s="80"/>
      <c r="F124" s="80" t="s">
        <v>25</v>
      </c>
      <c r="G124" s="90">
        <v>1</v>
      </c>
      <c r="H124" s="75"/>
      <c r="I124" s="21" t="str">
        <f>IF(Tabela1[[#This Row],[cena/EM]]&lt;&gt;0,(IFERROR(ROUND(SUM(Tabela1[[#This Row],[Količina]]*Tabela1[[#This Row],[cena/EM]]),2),"")),"Preveri vnos cene")</f>
        <v>Preveri vnos cene</v>
      </c>
    </row>
    <row r="125" spans="1:9" x14ac:dyDescent="0.3">
      <c r="A125" s="32">
        <f t="shared" si="1"/>
        <v>120</v>
      </c>
      <c r="B125" s="119" t="s">
        <v>9</v>
      </c>
      <c r="C125" s="41" t="s">
        <v>115</v>
      </c>
      <c r="D125" s="80" t="s">
        <v>264</v>
      </c>
      <c r="E125" s="80"/>
      <c r="F125" s="80" t="s">
        <v>25</v>
      </c>
      <c r="G125" s="90">
        <v>1</v>
      </c>
      <c r="H125" s="75"/>
      <c r="I125" s="21" t="str">
        <f>IF(Tabela1[[#This Row],[cena/EM]]&lt;&gt;0,(IFERROR(ROUND(SUM(Tabela1[[#This Row],[Količina]]*Tabela1[[#This Row],[cena/EM]]),2),"")),"Preveri vnos cene")</f>
        <v>Preveri vnos cene</v>
      </c>
    </row>
    <row r="126" spans="1:9" x14ac:dyDescent="0.3">
      <c r="A126" s="32">
        <f t="shared" si="1"/>
        <v>121</v>
      </c>
      <c r="B126" s="115"/>
      <c r="C126" s="41" t="s">
        <v>116</v>
      </c>
      <c r="D126" s="80" t="s">
        <v>265</v>
      </c>
      <c r="E126" s="80"/>
      <c r="F126" s="80" t="s">
        <v>256</v>
      </c>
      <c r="G126" s="90">
        <v>20</v>
      </c>
      <c r="H126" s="75"/>
      <c r="I126" s="21" t="str">
        <f>IF(Tabela1[[#This Row],[cena/EM]]&lt;&gt;0,(IFERROR(ROUND(SUM(Tabela1[[#This Row],[Količina]]*Tabela1[[#This Row],[cena/EM]]),2),"")),"Preveri vnos cene")</f>
        <v>Preveri vnos cene</v>
      </c>
    </row>
    <row r="127" spans="1:9" x14ac:dyDescent="0.3">
      <c r="A127" s="32">
        <f t="shared" si="1"/>
        <v>122</v>
      </c>
      <c r="B127" s="115"/>
      <c r="C127" s="41" t="s">
        <v>117</v>
      </c>
      <c r="D127" s="80" t="s">
        <v>266</v>
      </c>
      <c r="E127" s="80"/>
      <c r="F127" s="80" t="s">
        <v>22</v>
      </c>
      <c r="G127" s="90">
        <v>2</v>
      </c>
      <c r="H127" s="75"/>
      <c r="I127" s="21" t="str">
        <f>IF(Tabela1[[#This Row],[cena/EM]]&lt;&gt;0,(IFERROR(ROUND(SUM(Tabela1[[#This Row],[Količina]]*Tabela1[[#This Row],[cena/EM]]),2),"")),"Preveri vnos cene")</f>
        <v>Preveri vnos cene</v>
      </c>
    </row>
    <row r="128" spans="1:9" ht="27.6" x14ac:dyDescent="0.3">
      <c r="A128" s="32">
        <f t="shared" si="1"/>
        <v>123</v>
      </c>
      <c r="B128" s="119" t="s">
        <v>9</v>
      </c>
      <c r="C128" s="41" t="s">
        <v>118</v>
      </c>
      <c r="D128" s="80" t="s">
        <v>267</v>
      </c>
      <c r="E128" s="80"/>
      <c r="F128" s="80" t="s">
        <v>25</v>
      </c>
      <c r="G128" s="90">
        <v>4</v>
      </c>
      <c r="H128" s="75"/>
      <c r="I128" s="21" t="str">
        <f>IF(Tabela1[[#This Row],[cena/EM]]&lt;&gt;0,(IFERROR(ROUND(SUM(Tabela1[[#This Row],[Količina]]*Tabela1[[#This Row],[cena/EM]]),2),"")),"Preveri vnos cene")</f>
        <v>Preveri vnos cene</v>
      </c>
    </row>
    <row r="129" spans="1:9" x14ac:dyDescent="0.3">
      <c r="A129" s="32">
        <f t="shared" si="1"/>
        <v>124</v>
      </c>
      <c r="B129" s="119" t="s">
        <v>9</v>
      </c>
      <c r="C129" s="41" t="s">
        <v>119</v>
      </c>
      <c r="D129" s="80" t="s">
        <v>268</v>
      </c>
      <c r="E129" s="80"/>
      <c r="F129" s="80" t="s">
        <v>22</v>
      </c>
      <c r="G129" s="90">
        <v>4</v>
      </c>
      <c r="H129" s="75"/>
      <c r="I129" s="21" t="str">
        <f>IF(Tabela1[[#This Row],[cena/EM]]&lt;&gt;0,(IFERROR(ROUND(SUM(Tabela1[[#This Row],[Količina]]*Tabela1[[#This Row],[cena/EM]]),2),"")),"Preveri vnos cene")</f>
        <v>Preveri vnos cene</v>
      </c>
    </row>
    <row r="130" spans="1:9" x14ac:dyDescent="0.3">
      <c r="A130" s="32">
        <f t="shared" si="1"/>
        <v>125</v>
      </c>
      <c r="B130" s="119" t="s">
        <v>9</v>
      </c>
      <c r="C130" s="41" t="s">
        <v>260</v>
      </c>
      <c r="D130" s="80" t="s">
        <v>269</v>
      </c>
      <c r="E130" s="80"/>
      <c r="F130" s="80" t="s">
        <v>256</v>
      </c>
      <c r="G130" s="90">
        <v>1100</v>
      </c>
      <c r="H130" s="75"/>
      <c r="I130" s="21" t="str">
        <f>IF(Tabela1[[#This Row],[cena/EM]]&lt;&gt;0,(IFERROR(ROUND(SUM(Tabela1[[#This Row],[Količina]]*Tabela1[[#This Row],[cena/EM]]),2),"")),"Preveri vnos cene")</f>
        <v>Preveri vnos cene</v>
      </c>
    </row>
    <row r="131" spans="1:9" x14ac:dyDescent="0.3">
      <c r="A131" s="32">
        <f t="shared" si="1"/>
        <v>126</v>
      </c>
      <c r="B131" s="119" t="s">
        <v>9</v>
      </c>
      <c r="C131" s="41" t="s">
        <v>261</v>
      </c>
      <c r="D131" s="80" t="s">
        <v>270</v>
      </c>
      <c r="E131" s="80"/>
      <c r="F131" s="80" t="s">
        <v>256</v>
      </c>
      <c r="G131" s="90">
        <v>650</v>
      </c>
      <c r="H131" s="75"/>
      <c r="I131" s="21" t="str">
        <f>IF(Tabela1[[#This Row],[cena/EM]]&lt;&gt;0,(IFERROR(ROUND(SUM(Tabela1[[#This Row],[Količina]]*Tabela1[[#This Row],[cena/EM]]),2),"")),"Preveri vnos cene")</f>
        <v>Preveri vnos cene</v>
      </c>
    </row>
    <row r="132" spans="1:9" x14ac:dyDescent="0.3">
      <c r="A132" s="32">
        <f t="shared" si="1"/>
        <v>127</v>
      </c>
      <c r="B132" s="118" t="s">
        <v>9</v>
      </c>
      <c r="C132" s="49" t="s">
        <v>75</v>
      </c>
      <c r="D132" s="36" t="s">
        <v>271</v>
      </c>
      <c r="E132" s="42"/>
      <c r="F132" s="98"/>
      <c r="G132" s="98"/>
      <c r="H132" s="74"/>
      <c r="I132" s="46">
        <f>SUM(I133:I134)</f>
        <v>0</v>
      </c>
    </row>
    <row r="133" spans="1:9" ht="27.6" x14ac:dyDescent="0.3">
      <c r="A133" s="32">
        <f t="shared" si="1"/>
        <v>128</v>
      </c>
      <c r="B133" s="119" t="s">
        <v>9</v>
      </c>
      <c r="C133" s="41" t="s">
        <v>120</v>
      </c>
      <c r="D133" s="79" t="s">
        <v>272</v>
      </c>
      <c r="E133" s="79" t="s">
        <v>273</v>
      </c>
      <c r="F133" s="96" t="s">
        <v>143</v>
      </c>
      <c r="G133" s="97"/>
      <c r="H133" s="66"/>
      <c r="I133" s="21"/>
    </row>
    <row r="134" spans="1:9" x14ac:dyDescent="0.3">
      <c r="A134" s="32">
        <f t="shared" ref="A134:A187" si="2">A133+1</f>
        <v>129</v>
      </c>
      <c r="B134" s="119" t="s">
        <v>9</v>
      </c>
      <c r="C134" s="41" t="s">
        <v>121</v>
      </c>
      <c r="D134" s="79" t="s">
        <v>274</v>
      </c>
      <c r="E134" s="79" t="s">
        <v>273</v>
      </c>
      <c r="F134" s="96" t="s">
        <v>143</v>
      </c>
      <c r="G134" s="97"/>
      <c r="H134" s="66"/>
      <c r="I134" s="21"/>
    </row>
    <row r="135" spans="1:9" x14ac:dyDescent="0.3">
      <c r="A135" s="32">
        <f t="shared" si="2"/>
        <v>130</v>
      </c>
      <c r="B135" s="118" t="s">
        <v>9</v>
      </c>
      <c r="C135" s="49" t="s">
        <v>77</v>
      </c>
      <c r="D135" s="36" t="s">
        <v>76</v>
      </c>
      <c r="E135" s="42"/>
      <c r="F135" s="98"/>
      <c r="G135" s="98"/>
      <c r="H135" s="74"/>
      <c r="I135" s="46">
        <f>SUM(I136:I143)</f>
        <v>0</v>
      </c>
    </row>
    <row r="136" spans="1:9" x14ac:dyDescent="0.3">
      <c r="A136" s="32">
        <f t="shared" si="2"/>
        <v>131</v>
      </c>
      <c r="B136" s="119" t="s">
        <v>9</v>
      </c>
      <c r="C136" s="41" t="s">
        <v>122</v>
      </c>
      <c r="D136" s="80" t="s">
        <v>276</v>
      </c>
      <c r="E136" s="80"/>
      <c r="F136" s="80" t="s">
        <v>256</v>
      </c>
      <c r="G136" s="90">
        <v>257</v>
      </c>
      <c r="H136" s="75"/>
      <c r="I136" s="21" t="str">
        <f>IF(Tabela1[[#This Row],[cena/EM]]&lt;&gt;0,(IFERROR(ROUND(SUM(Tabela1[[#This Row],[Količina]]*Tabela1[[#This Row],[cena/EM]]),2),"")),"Preveri vnos cene")</f>
        <v>Preveri vnos cene</v>
      </c>
    </row>
    <row r="137" spans="1:9" x14ac:dyDescent="0.3">
      <c r="A137" s="32">
        <f t="shared" si="2"/>
        <v>132</v>
      </c>
      <c r="B137" s="119" t="s">
        <v>9</v>
      </c>
      <c r="C137" s="41" t="s">
        <v>123</v>
      </c>
      <c r="D137" s="80" t="s">
        <v>277</v>
      </c>
      <c r="E137" s="80"/>
      <c r="F137" s="80" t="s">
        <v>256</v>
      </c>
      <c r="G137" s="90">
        <v>124</v>
      </c>
      <c r="H137" s="75"/>
      <c r="I137" s="21" t="str">
        <f>IF(Tabela1[[#This Row],[cena/EM]]&lt;&gt;0,(IFERROR(ROUND(SUM(Tabela1[[#This Row],[Količina]]*Tabela1[[#This Row],[cena/EM]]),2),"")),"Preveri vnos cene")</f>
        <v>Preveri vnos cene</v>
      </c>
    </row>
    <row r="138" spans="1:9" x14ac:dyDescent="0.3">
      <c r="A138" s="32">
        <f t="shared" si="2"/>
        <v>133</v>
      </c>
      <c r="B138" s="119" t="s">
        <v>9</v>
      </c>
      <c r="C138" s="41" t="s">
        <v>124</v>
      </c>
      <c r="D138" s="80" t="s">
        <v>278</v>
      </c>
      <c r="E138" s="80"/>
      <c r="F138" s="80" t="s">
        <v>256</v>
      </c>
      <c r="G138" s="90">
        <v>438</v>
      </c>
      <c r="H138" s="75"/>
      <c r="I138" s="21" t="str">
        <f>IF(Tabela1[[#This Row],[cena/EM]]&lt;&gt;0,(IFERROR(ROUND(SUM(Tabela1[[#This Row],[Količina]]*Tabela1[[#This Row],[cena/EM]]),2),"")),"Preveri vnos cene")</f>
        <v>Preveri vnos cene</v>
      </c>
    </row>
    <row r="139" spans="1:9" x14ac:dyDescent="0.3">
      <c r="A139" s="32">
        <f t="shared" si="2"/>
        <v>134</v>
      </c>
      <c r="B139" s="119" t="s">
        <v>9</v>
      </c>
      <c r="C139" s="41" t="s">
        <v>125</v>
      </c>
      <c r="D139" s="80" t="s">
        <v>279</v>
      </c>
      <c r="E139" s="80"/>
      <c r="F139" s="80" t="s">
        <v>256</v>
      </c>
      <c r="G139" s="90">
        <v>300</v>
      </c>
      <c r="H139" s="75"/>
      <c r="I139" s="21" t="str">
        <f>IF(Tabela1[[#This Row],[cena/EM]]&lt;&gt;0,(IFERROR(ROUND(SUM(Tabela1[[#This Row],[Količina]]*Tabela1[[#This Row],[cena/EM]]),2),"")),"Preveri vnos cene")</f>
        <v>Preveri vnos cene</v>
      </c>
    </row>
    <row r="140" spans="1:9" x14ac:dyDescent="0.3">
      <c r="A140" s="32">
        <f t="shared" si="2"/>
        <v>135</v>
      </c>
      <c r="B140" s="119" t="s">
        <v>9</v>
      </c>
      <c r="C140" s="41" t="s">
        <v>126</v>
      </c>
      <c r="D140" s="80" t="s">
        <v>280</v>
      </c>
      <c r="E140" s="80"/>
      <c r="F140" s="80" t="s">
        <v>256</v>
      </c>
      <c r="G140" s="90">
        <v>1188</v>
      </c>
      <c r="H140" s="75"/>
      <c r="I140" s="21" t="str">
        <f>IF(Tabela1[[#This Row],[cena/EM]]&lt;&gt;0,(IFERROR(ROUND(SUM(Tabela1[[#This Row],[Količina]]*Tabela1[[#This Row],[cena/EM]]),2),"")),"Preveri vnos cene")</f>
        <v>Preveri vnos cene</v>
      </c>
    </row>
    <row r="141" spans="1:9" x14ac:dyDescent="0.3">
      <c r="A141" s="32">
        <f t="shared" si="2"/>
        <v>136</v>
      </c>
      <c r="B141" s="119" t="s">
        <v>9</v>
      </c>
      <c r="C141" s="41" t="s">
        <v>127</v>
      </c>
      <c r="D141" s="80" t="s">
        <v>281</v>
      </c>
      <c r="E141" s="80"/>
      <c r="F141" s="80" t="s">
        <v>256</v>
      </c>
      <c r="G141" s="90">
        <v>590</v>
      </c>
      <c r="H141" s="75"/>
      <c r="I141" s="21" t="str">
        <f>IF(Tabela1[[#This Row],[cena/EM]]&lt;&gt;0,(IFERROR(ROUND(SUM(Tabela1[[#This Row],[Količina]]*Tabela1[[#This Row],[cena/EM]]),2),"")),"Preveri vnos cene")</f>
        <v>Preveri vnos cene</v>
      </c>
    </row>
    <row r="142" spans="1:9" x14ac:dyDescent="0.3">
      <c r="A142" s="32">
        <f t="shared" si="2"/>
        <v>137</v>
      </c>
      <c r="B142" s="119" t="s">
        <v>9</v>
      </c>
      <c r="C142" s="41" t="s">
        <v>128</v>
      </c>
      <c r="D142" s="80" t="s">
        <v>282</v>
      </c>
      <c r="E142" s="80"/>
      <c r="F142" s="80" t="s">
        <v>256</v>
      </c>
      <c r="G142" s="90">
        <v>300</v>
      </c>
      <c r="H142" s="75"/>
      <c r="I142" s="21" t="str">
        <f>IF(Tabela1[[#This Row],[cena/EM]]&lt;&gt;0,(IFERROR(ROUND(SUM(Tabela1[[#This Row],[Količina]]*Tabela1[[#This Row],[cena/EM]]),2),"")),"Preveri vnos cene")</f>
        <v>Preveri vnos cene</v>
      </c>
    </row>
    <row r="143" spans="1:9" x14ac:dyDescent="0.3">
      <c r="A143" s="32">
        <f t="shared" si="2"/>
        <v>138</v>
      </c>
      <c r="B143" s="119" t="s">
        <v>9</v>
      </c>
      <c r="C143" s="41" t="s">
        <v>129</v>
      </c>
      <c r="D143" s="80" t="s">
        <v>283</v>
      </c>
      <c r="E143" s="80"/>
      <c r="F143" s="80" t="s">
        <v>256</v>
      </c>
      <c r="G143" s="90">
        <v>1950</v>
      </c>
      <c r="H143" s="75"/>
      <c r="I143" s="21" t="str">
        <f>IF(Tabela1[[#This Row],[cena/EM]]&lt;&gt;0,(IFERROR(ROUND(SUM(Tabela1[[#This Row],[Količina]]*Tabela1[[#This Row],[cena/EM]]),2),"")),"Preveri vnos cene")</f>
        <v>Preveri vnos cene</v>
      </c>
    </row>
    <row r="144" spans="1:9" x14ac:dyDescent="0.3">
      <c r="A144" s="32">
        <f t="shared" si="2"/>
        <v>139</v>
      </c>
      <c r="B144" s="118" t="s">
        <v>9</v>
      </c>
      <c r="C144" s="49" t="s">
        <v>77</v>
      </c>
      <c r="D144" s="36" t="s">
        <v>78</v>
      </c>
      <c r="E144" s="42"/>
      <c r="F144" s="98"/>
      <c r="G144" s="98"/>
      <c r="H144" s="74"/>
      <c r="I144" s="46">
        <f>SUM(I145:I154)</f>
        <v>0</v>
      </c>
    </row>
    <row r="145" spans="1:9" x14ac:dyDescent="0.3">
      <c r="A145" s="32">
        <f t="shared" si="2"/>
        <v>140</v>
      </c>
      <c r="B145" s="119" t="s">
        <v>9</v>
      </c>
      <c r="C145" s="41" t="s">
        <v>122</v>
      </c>
      <c r="D145" s="79" t="s">
        <v>284</v>
      </c>
      <c r="E145" s="79"/>
      <c r="F145" s="80" t="s">
        <v>22</v>
      </c>
      <c r="G145" s="90">
        <v>1</v>
      </c>
      <c r="H145" s="75"/>
      <c r="I145" s="21" t="str">
        <f>IF(Tabela1[[#This Row],[cena/EM]]&lt;&gt;0,(IFERROR(ROUND(SUM(Tabela1[[#This Row],[Količina]]*Tabela1[[#This Row],[cena/EM]]),2),"")),"Preveri vnos cene")</f>
        <v>Preveri vnos cene</v>
      </c>
    </row>
    <row r="146" spans="1:9" x14ac:dyDescent="0.3">
      <c r="A146" s="32">
        <f t="shared" si="2"/>
        <v>141</v>
      </c>
      <c r="B146" s="119" t="s">
        <v>9</v>
      </c>
      <c r="C146" s="41" t="s">
        <v>123</v>
      </c>
      <c r="D146" s="79" t="s">
        <v>285</v>
      </c>
      <c r="E146" s="79"/>
      <c r="F146" s="80" t="s">
        <v>22</v>
      </c>
      <c r="G146" s="90">
        <v>2</v>
      </c>
      <c r="H146" s="75"/>
      <c r="I146" s="21" t="str">
        <f>IF(Tabela1[[#This Row],[cena/EM]]&lt;&gt;0,(IFERROR(ROUND(SUM(Tabela1[[#This Row],[Količina]]*Tabela1[[#This Row],[cena/EM]]),2),"")),"Preveri vnos cene")</f>
        <v>Preveri vnos cene</v>
      </c>
    </row>
    <row r="147" spans="1:9" ht="27.6" x14ac:dyDescent="0.3">
      <c r="A147" s="32">
        <f t="shared" si="2"/>
        <v>142</v>
      </c>
      <c r="B147" s="119" t="s">
        <v>9</v>
      </c>
      <c r="C147" s="41" t="s">
        <v>124</v>
      </c>
      <c r="D147" s="79" t="s">
        <v>286</v>
      </c>
      <c r="E147" s="79"/>
      <c r="F147" s="80" t="s">
        <v>22</v>
      </c>
      <c r="G147" s="90">
        <v>2</v>
      </c>
      <c r="H147" s="75"/>
      <c r="I147" s="21" t="str">
        <f>IF(Tabela1[[#This Row],[cena/EM]]&lt;&gt;0,(IFERROR(ROUND(SUM(Tabela1[[#This Row],[Količina]]*Tabela1[[#This Row],[cena/EM]]),2),"")),"Preveri vnos cene")</f>
        <v>Preveri vnos cene</v>
      </c>
    </row>
    <row r="148" spans="1:9" x14ac:dyDescent="0.3">
      <c r="A148" s="32">
        <f t="shared" si="2"/>
        <v>143</v>
      </c>
      <c r="B148" s="119" t="s">
        <v>9</v>
      </c>
      <c r="C148" s="41" t="s">
        <v>125</v>
      </c>
      <c r="D148" s="79" t="s">
        <v>287</v>
      </c>
      <c r="E148" s="79"/>
      <c r="F148" s="80" t="s">
        <v>22</v>
      </c>
      <c r="G148" s="90">
        <v>45</v>
      </c>
      <c r="H148" s="75"/>
      <c r="I148" s="21" t="str">
        <f>IF(Tabela1[[#This Row],[cena/EM]]&lt;&gt;0,(IFERROR(ROUND(SUM(Tabela1[[#This Row],[Količina]]*Tabela1[[#This Row],[cena/EM]]),2),"")),"Preveri vnos cene")</f>
        <v>Preveri vnos cene</v>
      </c>
    </row>
    <row r="149" spans="1:9" x14ac:dyDescent="0.3">
      <c r="A149" s="32">
        <f t="shared" si="2"/>
        <v>144</v>
      </c>
      <c r="B149" s="119" t="s">
        <v>9</v>
      </c>
      <c r="C149" s="41" t="s">
        <v>126</v>
      </c>
      <c r="D149" s="79" t="s">
        <v>288</v>
      </c>
      <c r="E149" s="79"/>
      <c r="F149" s="80" t="s">
        <v>22</v>
      </c>
      <c r="G149" s="90">
        <v>0</v>
      </c>
      <c r="H149" s="75"/>
      <c r="I149" s="21" t="str">
        <f>IF(Tabela1[[#This Row],[cena/EM]]&lt;&gt;0,(IFERROR(ROUND(SUM(Tabela1[[#This Row],[Količina]]*Tabela1[[#This Row],[cena/EM]]),2),"")),"Preveri vnos cene")</f>
        <v>Preveri vnos cene</v>
      </c>
    </row>
    <row r="150" spans="1:9" x14ac:dyDescent="0.3">
      <c r="A150" s="32">
        <f t="shared" si="2"/>
        <v>145</v>
      </c>
      <c r="B150" s="119" t="s">
        <v>9</v>
      </c>
      <c r="C150" s="41" t="s">
        <v>127</v>
      </c>
      <c r="D150" s="79" t="s">
        <v>289</v>
      </c>
      <c r="E150" s="79"/>
      <c r="F150" s="80" t="s">
        <v>22</v>
      </c>
      <c r="G150" s="90">
        <v>15</v>
      </c>
      <c r="H150" s="75"/>
      <c r="I150" s="21" t="str">
        <f>IF(Tabela1[[#This Row],[cena/EM]]&lt;&gt;0,(IFERROR(ROUND(SUM(Tabela1[[#This Row],[Količina]]*Tabela1[[#This Row],[cena/EM]]),2),"")),"Preveri vnos cene")</f>
        <v>Preveri vnos cene</v>
      </c>
    </row>
    <row r="151" spans="1:9" x14ac:dyDescent="0.3">
      <c r="A151" s="32">
        <f t="shared" si="2"/>
        <v>146</v>
      </c>
      <c r="B151" s="119" t="s">
        <v>9</v>
      </c>
      <c r="C151" s="41" t="s">
        <v>128</v>
      </c>
      <c r="D151" s="79" t="s">
        <v>290</v>
      </c>
      <c r="E151" s="79"/>
      <c r="F151" s="80" t="s">
        <v>22</v>
      </c>
      <c r="G151" s="90">
        <v>3</v>
      </c>
      <c r="H151" s="75"/>
      <c r="I151" s="21" t="str">
        <f>IF(Tabela1[[#This Row],[cena/EM]]&lt;&gt;0,(IFERROR(ROUND(SUM(Tabela1[[#This Row],[Količina]]*Tabela1[[#This Row],[cena/EM]]),2),"")),"Preveri vnos cene")</f>
        <v>Preveri vnos cene</v>
      </c>
    </row>
    <row r="152" spans="1:9" x14ac:dyDescent="0.3">
      <c r="A152" s="32">
        <f t="shared" si="2"/>
        <v>147</v>
      </c>
      <c r="B152" s="119" t="s">
        <v>9</v>
      </c>
      <c r="C152" s="41" t="s">
        <v>129</v>
      </c>
      <c r="D152" s="79" t="s">
        <v>291</v>
      </c>
      <c r="E152" s="79"/>
      <c r="F152" s="80" t="s">
        <v>22</v>
      </c>
      <c r="G152" s="90">
        <v>3</v>
      </c>
      <c r="H152" s="75"/>
      <c r="I152" s="21" t="str">
        <f>IF(Tabela1[[#This Row],[cena/EM]]&lt;&gt;0,(IFERROR(ROUND(SUM(Tabela1[[#This Row],[Količina]]*Tabela1[[#This Row],[cena/EM]]),2),"")),"Preveri vnos cene")</f>
        <v>Preveri vnos cene</v>
      </c>
    </row>
    <row r="153" spans="1:9" x14ac:dyDescent="0.3">
      <c r="A153" s="32">
        <f t="shared" si="2"/>
        <v>148</v>
      </c>
      <c r="B153" s="119" t="s">
        <v>9</v>
      </c>
      <c r="C153" s="41" t="s">
        <v>130</v>
      </c>
      <c r="D153" s="79" t="s">
        <v>292</v>
      </c>
      <c r="E153" s="79"/>
      <c r="F153" s="80" t="s">
        <v>293</v>
      </c>
      <c r="G153" s="90">
        <v>450</v>
      </c>
      <c r="H153" s="75"/>
      <c r="I153" s="21" t="str">
        <f>IF(Tabela1[[#This Row],[cena/EM]]&lt;&gt;0,(IFERROR(ROUND(SUM(Tabela1[[#This Row],[Količina]]*Tabela1[[#This Row],[cena/EM]]),2),"")),"Preveri vnos cene")</f>
        <v>Preveri vnos cene</v>
      </c>
    </row>
    <row r="154" spans="1:9" x14ac:dyDescent="0.3">
      <c r="A154" s="32">
        <f t="shared" si="2"/>
        <v>149</v>
      </c>
      <c r="B154" s="119" t="s">
        <v>9</v>
      </c>
      <c r="C154" s="41" t="s">
        <v>131</v>
      </c>
      <c r="D154" s="79" t="s">
        <v>294</v>
      </c>
      <c r="E154" s="79"/>
      <c r="F154" s="80" t="s">
        <v>22</v>
      </c>
      <c r="G154" s="90">
        <v>3</v>
      </c>
      <c r="H154" s="75"/>
      <c r="I154" s="21" t="str">
        <f>IF(Tabela1[[#This Row],[cena/EM]]&lt;&gt;0,(IFERROR(ROUND(SUM(Tabela1[[#This Row],[Količina]]*Tabela1[[#This Row],[cena/EM]]),2),"")),"Preveri vnos cene")</f>
        <v>Preveri vnos cene</v>
      </c>
    </row>
    <row r="155" spans="1:9" x14ac:dyDescent="0.3">
      <c r="A155" s="32">
        <f t="shared" si="2"/>
        <v>150</v>
      </c>
      <c r="B155" s="118" t="s">
        <v>9</v>
      </c>
      <c r="C155" s="49" t="s">
        <v>275</v>
      </c>
      <c r="D155" s="36" t="s">
        <v>296</v>
      </c>
      <c r="E155" s="42"/>
      <c r="F155" s="98"/>
      <c r="G155" s="98"/>
      <c r="H155" s="74"/>
      <c r="I155" s="46">
        <f>SUM(I156:I173)</f>
        <v>0</v>
      </c>
    </row>
    <row r="156" spans="1:9" x14ac:dyDescent="0.3">
      <c r="A156" s="32">
        <f t="shared" si="2"/>
        <v>151</v>
      </c>
      <c r="B156" s="119" t="s">
        <v>9</v>
      </c>
      <c r="C156" s="20" t="s">
        <v>297</v>
      </c>
      <c r="D156" s="79" t="s">
        <v>315</v>
      </c>
      <c r="E156" s="79" t="s">
        <v>273</v>
      </c>
      <c r="F156" s="96" t="s">
        <v>143</v>
      </c>
      <c r="G156" s="97"/>
      <c r="H156" s="66"/>
      <c r="I156" s="21"/>
    </row>
    <row r="157" spans="1:9" x14ac:dyDescent="0.3">
      <c r="A157" s="32">
        <f t="shared" si="2"/>
        <v>152</v>
      </c>
      <c r="B157" s="119" t="s">
        <v>9</v>
      </c>
      <c r="C157" s="20" t="s">
        <v>298</v>
      </c>
      <c r="D157" s="79" t="s">
        <v>316</v>
      </c>
      <c r="E157" s="79" t="s">
        <v>273</v>
      </c>
      <c r="F157" s="96" t="s">
        <v>143</v>
      </c>
      <c r="G157" s="97"/>
      <c r="H157" s="66"/>
      <c r="I157" s="21"/>
    </row>
    <row r="158" spans="1:9" ht="27.6" x14ac:dyDescent="0.3">
      <c r="A158" s="32">
        <f t="shared" si="2"/>
        <v>153</v>
      </c>
      <c r="B158" s="119" t="s">
        <v>9</v>
      </c>
      <c r="C158" s="20" t="s">
        <v>299</v>
      </c>
      <c r="D158" s="79" t="s">
        <v>317</v>
      </c>
      <c r="E158" s="79" t="s">
        <v>273</v>
      </c>
      <c r="F158" s="96" t="s">
        <v>143</v>
      </c>
      <c r="G158" s="97"/>
      <c r="H158" s="66"/>
      <c r="I158" s="21"/>
    </row>
    <row r="159" spans="1:9" ht="27.6" x14ac:dyDescent="0.3">
      <c r="A159" s="32">
        <f t="shared" si="2"/>
        <v>154</v>
      </c>
      <c r="B159" s="119" t="s">
        <v>9</v>
      </c>
      <c r="C159" s="20" t="s">
        <v>300</v>
      </c>
      <c r="D159" s="79" t="s">
        <v>318</v>
      </c>
      <c r="E159" s="79" t="s">
        <v>273</v>
      </c>
      <c r="F159" s="96" t="s">
        <v>143</v>
      </c>
      <c r="G159" s="97"/>
      <c r="H159" s="66"/>
      <c r="I159" s="21"/>
    </row>
    <row r="160" spans="1:9" x14ac:dyDescent="0.3">
      <c r="A160" s="32">
        <f t="shared" si="2"/>
        <v>155</v>
      </c>
      <c r="B160" s="119" t="s">
        <v>9</v>
      </c>
      <c r="C160" s="20" t="s">
        <v>301</v>
      </c>
      <c r="D160" s="79" t="s">
        <v>319</v>
      </c>
      <c r="E160" s="79" t="s">
        <v>273</v>
      </c>
      <c r="F160" s="96" t="s">
        <v>143</v>
      </c>
      <c r="G160" s="97"/>
      <c r="H160" s="66"/>
      <c r="I160" s="21"/>
    </row>
    <row r="161" spans="1:9" x14ac:dyDescent="0.3">
      <c r="A161" s="32">
        <f t="shared" si="2"/>
        <v>156</v>
      </c>
      <c r="B161" s="119" t="s">
        <v>9</v>
      </c>
      <c r="C161" s="20" t="s">
        <v>302</v>
      </c>
      <c r="D161" s="79" t="s">
        <v>320</v>
      </c>
      <c r="E161" s="79" t="s">
        <v>273</v>
      </c>
      <c r="F161" s="96" t="s">
        <v>143</v>
      </c>
      <c r="G161" s="97"/>
      <c r="H161" s="66"/>
      <c r="I161" s="21"/>
    </row>
    <row r="162" spans="1:9" ht="41.4" x14ac:dyDescent="0.3">
      <c r="A162" s="32">
        <f t="shared" si="2"/>
        <v>157</v>
      </c>
      <c r="B162" s="119" t="s">
        <v>9</v>
      </c>
      <c r="C162" s="20" t="s">
        <v>303</v>
      </c>
      <c r="D162" s="79" t="s">
        <v>321</v>
      </c>
      <c r="E162" s="79" t="s">
        <v>273</v>
      </c>
      <c r="F162" s="96" t="s">
        <v>143</v>
      </c>
      <c r="G162" s="97"/>
      <c r="H162" s="66"/>
      <c r="I162" s="21"/>
    </row>
    <row r="163" spans="1:9" x14ac:dyDescent="0.3">
      <c r="A163" s="32">
        <f t="shared" si="2"/>
        <v>158</v>
      </c>
      <c r="B163" s="119" t="s">
        <v>9</v>
      </c>
      <c r="C163" s="20" t="s">
        <v>304</v>
      </c>
      <c r="D163" s="79" t="s">
        <v>322</v>
      </c>
      <c r="E163" s="79" t="s">
        <v>273</v>
      </c>
      <c r="F163" s="96" t="s">
        <v>143</v>
      </c>
      <c r="G163" s="97"/>
      <c r="H163" s="66"/>
      <c r="I163" s="21"/>
    </row>
    <row r="164" spans="1:9" x14ac:dyDescent="0.3">
      <c r="A164" s="32">
        <f t="shared" si="2"/>
        <v>159</v>
      </c>
      <c r="B164" s="119" t="s">
        <v>9</v>
      </c>
      <c r="C164" s="20" t="s">
        <v>305</v>
      </c>
      <c r="D164" s="79" t="s">
        <v>323</v>
      </c>
      <c r="E164" s="79" t="s">
        <v>273</v>
      </c>
      <c r="F164" s="96" t="s">
        <v>143</v>
      </c>
      <c r="G164" s="97"/>
      <c r="H164" s="66"/>
      <c r="I164" s="21"/>
    </row>
    <row r="165" spans="1:9" x14ac:dyDescent="0.3">
      <c r="A165" s="32">
        <f t="shared" si="2"/>
        <v>160</v>
      </c>
      <c r="B165" s="119" t="s">
        <v>9</v>
      </c>
      <c r="C165" s="20" t="s">
        <v>306</v>
      </c>
      <c r="D165" s="79" t="s">
        <v>324</v>
      </c>
      <c r="E165" s="79" t="s">
        <v>273</v>
      </c>
      <c r="F165" s="96" t="s">
        <v>143</v>
      </c>
      <c r="G165" s="97"/>
      <c r="H165" s="66"/>
      <c r="I165" s="21"/>
    </row>
    <row r="166" spans="1:9" x14ac:dyDescent="0.3">
      <c r="A166" s="32">
        <f t="shared" si="2"/>
        <v>161</v>
      </c>
      <c r="B166" s="119" t="s">
        <v>9</v>
      </c>
      <c r="C166" s="20" t="s">
        <v>307</v>
      </c>
      <c r="D166" s="79" t="s">
        <v>325</v>
      </c>
      <c r="E166" s="79" t="s">
        <v>273</v>
      </c>
      <c r="F166" s="96" t="s">
        <v>143</v>
      </c>
      <c r="G166" s="97"/>
      <c r="H166" s="66"/>
      <c r="I166" s="21"/>
    </row>
    <row r="167" spans="1:9" x14ac:dyDescent="0.3">
      <c r="A167" s="32">
        <f t="shared" si="2"/>
        <v>162</v>
      </c>
      <c r="B167" s="119" t="s">
        <v>9</v>
      </c>
      <c r="C167" s="20" t="s">
        <v>308</v>
      </c>
      <c r="D167" s="79" t="s">
        <v>326</v>
      </c>
      <c r="E167" s="79" t="s">
        <v>273</v>
      </c>
      <c r="F167" s="96" t="s">
        <v>143</v>
      </c>
      <c r="G167" s="97"/>
      <c r="H167" s="66"/>
      <c r="I167" s="21"/>
    </row>
    <row r="168" spans="1:9" x14ac:dyDescent="0.3">
      <c r="A168" s="32">
        <f t="shared" si="2"/>
        <v>163</v>
      </c>
      <c r="B168" s="119" t="s">
        <v>9</v>
      </c>
      <c r="C168" s="20" t="s">
        <v>309</v>
      </c>
      <c r="D168" s="79" t="s">
        <v>327</v>
      </c>
      <c r="E168" s="79" t="s">
        <v>273</v>
      </c>
      <c r="F168" s="96" t="s">
        <v>143</v>
      </c>
      <c r="G168" s="97"/>
      <c r="H168" s="66"/>
      <c r="I168" s="21"/>
    </row>
    <row r="169" spans="1:9" x14ac:dyDescent="0.3">
      <c r="A169" s="32">
        <f t="shared" si="2"/>
        <v>164</v>
      </c>
      <c r="B169" s="119" t="s">
        <v>9</v>
      </c>
      <c r="C169" s="20" t="s">
        <v>310</v>
      </c>
      <c r="D169" s="79" t="s">
        <v>328</v>
      </c>
      <c r="E169" s="79" t="s">
        <v>273</v>
      </c>
      <c r="F169" s="96" t="s">
        <v>143</v>
      </c>
      <c r="G169" s="97"/>
      <c r="H169" s="66"/>
      <c r="I169" s="21"/>
    </row>
    <row r="170" spans="1:9" x14ac:dyDescent="0.3">
      <c r="A170" s="32">
        <f t="shared" si="2"/>
        <v>165</v>
      </c>
      <c r="B170" s="119" t="s">
        <v>9</v>
      </c>
      <c r="C170" s="20" t="s">
        <v>311</v>
      </c>
      <c r="D170" s="79" t="s">
        <v>329</v>
      </c>
      <c r="E170" s="79" t="s">
        <v>273</v>
      </c>
      <c r="F170" s="96" t="s">
        <v>143</v>
      </c>
      <c r="G170" s="97"/>
      <c r="H170" s="66"/>
      <c r="I170" s="21"/>
    </row>
    <row r="171" spans="1:9" x14ac:dyDescent="0.3">
      <c r="A171" s="32">
        <f t="shared" si="2"/>
        <v>166</v>
      </c>
      <c r="B171" s="119" t="s">
        <v>9</v>
      </c>
      <c r="C171" s="20" t="s">
        <v>312</v>
      </c>
      <c r="D171" s="79" t="s">
        <v>330</v>
      </c>
      <c r="E171" s="79" t="s">
        <v>273</v>
      </c>
      <c r="F171" s="96" t="s">
        <v>143</v>
      </c>
      <c r="G171" s="97"/>
      <c r="H171" s="66"/>
      <c r="I171" s="21"/>
    </row>
    <row r="172" spans="1:9" x14ac:dyDescent="0.3">
      <c r="A172" s="32">
        <f t="shared" si="2"/>
        <v>167</v>
      </c>
      <c r="B172" s="119" t="s">
        <v>9</v>
      </c>
      <c r="C172" s="20" t="s">
        <v>313</v>
      </c>
      <c r="D172" s="79" t="s">
        <v>331</v>
      </c>
      <c r="E172" s="79" t="s">
        <v>273</v>
      </c>
      <c r="F172" s="96" t="s">
        <v>143</v>
      </c>
      <c r="G172" s="97"/>
      <c r="H172" s="66"/>
      <c r="I172" s="21"/>
    </row>
    <row r="173" spans="1:9" x14ac:dyDescent="0.3">
      <c r="A173" s="32">
        <f t="shared" si="2"/>
        <v>168</v>
      </c>
      <c r="B173" s="119" t="s">
        <v>9</v>
      </c>
      <c r="C173" s="20" t="s">
        <v>314</v>
      </c>
      <c r="D173" s="79" t="s">
        <v>332</v>
      </c>
      <c r="E173" s="79" t="s">
        <v>273</v>
      </c>
      <c r="F173" s="96" t="s">
        <v>143</v>
      </c>
      <c r="G173" s="97"/>
      <c r="H173" s="66"/>
      <c r="I173" s="21"/>
    </row>
    <row r="174" spans="1:9" x14ac:dyDescent="0.3">
      <c r="A174" s="32">
        <f t="shared" si="2"/>
        <v>169</v>
      </c>
      <c r="B174" s="120" t="s">
        <v>9</v>
      </c>
      <c r="C174" s="40" t="s">
        <v>132</v>
      </c>
      <c r="D174" s="35" t="s">
        <v>135</v>
      </c>
      <c r="E174" s="43"/>
      <c r="F174" s="99"/>
      <c r="G174" s="99"/>
      <c r="H174" s="72"/>
      <c r="I174" s="37">
        <f>(I175)</f>
        <v>0</v>
      </c>
    </row>
    <row r="175" spans="1:9" x14ac:dyDescent="0.3">
      <c r="A175" s="32">
        <f t="shared" si="2"/>
        <v>170</v>
      </c>
      <c r="B175" s="121" t="s">
        <v>9</v>
      </c>
      <c r="C175" s="27" t="s">
        <v>133</v>
      </c>
      <c r="D175" s="44" t="s">
        <v>135</v>
      </c>
      <c r="E175" s="44"/>
      <c r="F175" s="100"/>
      <c r="G175" s="100"/>
      <c r="H175" s="73"/>
      <c r="I175" s="45">
        <f>I176</f>
        <v>0</v>
      </c>
    </row>
    <row r="176" spans="1:9" x14ac:dyDescent="0.3">
      <c r="A176" s="32">
        <f t="shared" si="2"/>
        <v>171</v>
      </c>
      <c r="B176" s="122" t="s">
        <v>9</v>
      </c>
      <c r="C176" s="63" t="s">
        <v>133</v>
      </c>
      <c r="D176" s="16" t="s">
        <v>135</v>
      </c>
      <c r="E176" s="17"/>
      <c r="F176" s="91"/>
      <c r="G176" s="92"/>
      <c r="H176" s="18"/>
      <c r="I176" s="46">
        <f>SUM(I177:I187)</f>
        <v>0</v>
      </c>
    </row>
    <row r="177" spans="1:9" x14ac:dyDescent="0.3">
      <c r="A177" s="32">
        <f t="shared" si="2"/>
        <v>172</v>
      </c>
      <c r="B177" s="119" t="s">
        <v>9</v>
      </c>
      <c r="C177" s="89" t="s">
        <v>134</v>
      </c>
      <c r="D177" s="80" t="s">
        <v>343</v>
      </c>
      <c r="E177" s="80"/>
      <c r="F177" s="80" t="s">
        <v>25</v>
      </c>
      <c r="G177" s="90">
        <v>1</v>
      </c>
      <c r="H177" s="75"/>
      <c r="I177" s="21" t="str">
        <f>IF(Tabela1[[#This Row],[cena/EM]]&lt;&gt;0,(IFERROR(ROUND(SUM(Tabela1[[#This Row],[Količina]]*Tabela1[[#This Row],[cena/EM]]),2),"")),"Preveri vnos cene")</f>
        <v>Preveri vnos cene</v>
      </c>
    </row>
    <row r="178" spans="1:9" s="134" customFormat="1" ht="41.4" x14ac:dyDescent="0.3">
      <c r="A178" s="132">
        <f t="shared" si="2"/>
        <v>173</v>
      </c>
      <c r="B178" s="123" t="s">
        <v>9</v>
      </c>
      <c r="C178" s="89" t="s">
        <v>333</v>
      </c>
      <c r="D178" s="81" t="s">
        <v>344</v>
      </c>
      <c r="E178" s="85" t="s">
        <v>350</v>
      </c>
      <c r="F178" s="101" t="s">
        <v>25</v>
      </c>
      <c r="G178" s="102">
        <v>1</v>
      </c>
      <c r="H178" s="133"/>
      <c r="I178" s="21" t="str">
        <f>IF(Tabela1[[#This Row],[cena/EM]]&lt;&gt;0,(IFERROR(ROUND(SUM(Tabela1[[#This Row],[Količina]]*Tabela1[[#This Row],[cena/EM]]),2),"")),"Preveri vnos cene")</f>
        <v>Preveri vnos cene</v>
      </c>
    </row>
    <row r="179" spans="1:9" s="134" customFormat="1" ht="55.2" x14ac:dyDescent="0.3">
      <c r="A179" s="132">
        <f t="shared" si="2"/>
        <v>174</v>
      </c>
      <c r="B179" s="123" t="s">
        <v>9</v>
      </c>
      <c r="C179" s="89" t="s">
        <v>334</v>
      </c>
      <c r="D179" s="81" t="s">
        <v>140</v>
      </c>
      <c r="E179" s="85"/>
      <c r="F179" s="101" t="s">
        <v>25</v>
      </c>
      <c r="G179" s="102">
        <v>1</v>
      </c>
      <c r="H179" s="133"/>
      <c r="I179" s="21" t="str">
        <f>IF(Tabela1[[#This Row],[cena/EM]]&lt;&gt;0,(IFERROR(ROUND(SUM(Tabela1[[#This Row],[Količina]]*Tabela1[[#This Row],[cena/EM]]),2),"")),"Preveri vnos cene")</f>
        <v>Preveri vnos cene</v>
      </c>
    </row>
    <row r="180" spans="1:9" s="134" customFormat="1" x14ac:dyDescent="0.3">
      <c r="A180" s="132">
        <f t="shared" si="2"/>
        <v>175</v>
      </c>
      <c r="B180" s="123" t="s">
        <v>9</v>
      </c>
      <c r="C180" s="89" t="s">
        <v>335</v>
      </c>
      <c r="D180" s="81" t="s">
        <v>139</v>
      </c>
      <c r="E180" s="85"/>
      <c r="F180" s="101" t="s">
        <v>25</v>
      </c>
      <c r="G180" s="102">
        <v>1</v>
      </c>
      <c r="H180" s="75"/>
      <c r="I180" s="21" t="str">
        <f>IF(Tabela1[[#This Row],[cena/EM]]&lt;&gt;0,(IFERROR(ROUND(SUM(Tabela1[[#This Row],[Količina]]*Tabela1[[#This Row],[cena/EM]]),2),"")),"Preveri vnos cene")</f>
        <v>Preveri vnos cene</v>
      </c>
    </row>
    <row r="181" spans="1:9" x14ac:dyDescent="0.3">
      <c r="A181" s="32">
        <f t="shared" si="2"/>
        <v>176</v>
      </c>
      <c r="B181" s="123" t="s">
        <v>9</v>
      </c>
      <c r="C181" s="78" t="s">
        <v>336</v>
      </c>
      <c r="D181" s="84" t="s">
        <v>141</v>
      </c>
      <c r="E181" s="85"/>
      <c r="F181" s="103" t="s">
        <v>25</v>
      </c>
      <c r="G181" s="104">
        <v>1</v>
      </c>
      <c r="H181" s="75"/>
      <c r="I181" s="21" t="str">
        <f>IF(Tabela1[[#This Row],[cena/EM]]&lt;&gt;0,(IFERROR(ROUND(SUM(Tabela1[[#This Row],[Količina]]*Tabela1[[#This Row],[cena/EM]]),2),"")),"Preveri vnos cene")</f>
        <v>Preveri vnos cene</v>
      </c>
    </row>
    <row r="182" spans="1:9" ht="27.6" x14ac:dyDescent="0.3">
      <c r="A182" s="32">
        <f t="shared" si="2"/>
        <v>177</v>
      </c>
      <c r="B182" s="119" t="s">
        <v>9</v>
      </c>
      <c r="C182" s="78" t="s">
        <v>337</v>
      </c>
      <c r="D182" s="81" t="s">
        <v>345</v>
      </c>
      <c r="E182" s="85"/>
      <c r="F182" s="101" t="s">
        <v>25</v>
      </c>
      <c r="G182" s="102">
        <v>1</v>
      </c>
      <c r="H182" s="75"/>
      <c r="I182" s="21" t="str">
        <f>IF(Tabela1[[#This Row],[cena/EM]]&lt;&gt;0,(IFERROR(ROUND(SUM(Tabela1[[#This Row],[Količina]]*Tabela1[[#This Row],[cena/EM]]),2),"")),"Preveri vnos cene")</f>
        <v>Preveri vnos cene</v>
      </c>
    </row>
    <row r="183" spans="1:9" ht="27.6" x14ac:dyDescent="0.3">
      <c r="A183" s="32">
        <f t="shared" si="2"/>
        <v>178</v>
      </c>
      <c r="B183" s="119" t="s">
        <v>9</v>
      </c>
      <c r="C183" s="78" t="s">
        <v>338</v>
      </c>
      <c r="D183" s="81" t="s">
        <v>346</v>
      </c>
      <c r="E183" s="85"/>
      <c r="F183" s="101" t="s">
        <v>25</v>
      </c>
      <c r="G183" s="102">
        <v>1</v>
      </c>
      <c r="H183" s="75"/>
      <c r="I183" s="21" t="str">
        <f>IF(Tabela1[[#This Row],[cena/EM]]&lt;&gt;0,(IFERROR(ROUND(SUM(Tabela1[[#This Row],[Količina]]*Tabela1[[#This Row],[cena/EM]]),2),"")),"Preveri vnos cene")</f>
        <v>Preveri vnos cene</v>
      </c>
    </row>
    <row r="184" spans="1:9" x14ac:dyDescent="0.3">
      <c r="A184" s="32">
        <f t="shared" si="2"/>
        <v>179</v>
      </c>
      <c r="B184" s="119" t="s">
        <v>9</v>
      </c>
      <c r="C184" s="78" t="s">
        <v>339</v>
      </c>
      <c r="D184" s="81" t="s">
        <v>138</v>
      </c>
      <c r="E184" s="85"/>
      <c r="F184" s="101" t="s">
        <v>25</v>
      </c>
      <c r="G184" s="102">
        <v>1</v>
      </c>
      <c r="H184" s="75"/>
      <c r="I184" s="21" t="str">
        <f>IF(Tabela1[[#This Row],[cena/EM]]&lt;&gt;0,(IFERROR(ROUND(SUM(Tabela1[[#This Row],[Količina]]*Tabela1[[#This Row],[cena/EM]]),2),"")),"Preveri vnos cene")</f>
        <v>Preveri vnos cene</v>
      </c>
    </row>
    <row r="185" spans="1:9" ht="27.6" x14ac:dyDescent="0.3">
      <c r="A185" s="32">
        <f t="shared" si="2"/>
        <v>180</v>
      </c>
      <c r="B185" s="119" t="s">
        <v>9</v>
      </c>
      <c r="C185" s="78" t="s">
        <v>340</v>
      </c>
      <c r="D185" s="82" t="s">
        <v>347</v>
      </c>
      <c r="E185" s="85"/>
      <c r="F185" s="103" t="s">
        <v>25</v>
      </c>
      <c r="G185" s="104">
        <v>1</v>
      </c>
      <c r="H185" s="75"/>
      <c r="I185" s="21" t="str">
        <f>IF(Tabela1[[#This Row],[cena/EM]]&lt;&gt;0,(IFERROR(ROUND(SUM(Tabela1[[#This Row],[Količina]]*Tabela1[[#This Row],[cena/EM]]),2),"")),"Preveri vnos cene")</f>
        <v>Preveri vnos cene</v>
      </c>
    </row>
    <row r="186" spans="1:9" x14ac:dyDescent="0.3">
      <c r="A186" s="32">
        <f t="shared" si="2"/>
        <v>181</v>
      </c>
      <c r="B186" s="123" t="s">
        <v>9</v>
      </c>
      <c r="C186" s="78" t="s">
        <v>341</v>
      </c>
      <c r="D186" s="86" t="s">
        <v>144</v>
      </c>
      <c r="E186" s="87"/>
      <c r="F186" s="105" t="s">
        <v>25</v>
      </c>
      <c r="G186" s="106">
        <v>1</v>
      </c>
      <c r="H186" s="131"/>
      <c r="I186" s="88" t="str">
        <f>IF(Tabela1[[#This Row],[cena/EM]]&lt;&gt;0,(IFERROR(ROUND(SUM(Tabela1[[#This Row],[Količina]]*Tabela1[[#This Row],[cena/EM]]),2),"")),"Preveri vnos cene")</f>
        <v>Preveri vnos cene</v>
      </c>
    </row>
    <row r="187" spans="1:9" ht="27.6" x14ac:dyDescent="0.3">
      <c r="A187" s="32">
        <f t="shared" si="2"/>
        <v>182</v>
      </c>
      <c r="B187" s="119" t="s">
        <v>9</v>
      </c>
      <c r="C187" s="78" t="s">
        <v>342</v>
      </c>
      <c r="D187" s="109" t="s">
        <v>348</v>
      </c>
      <c r="E187" s="109" t="s">
        <v>349</v>
      </c>
      <c r="F187" s="64" t="s">
        <v>143</v>
      </c>
      <c r="G187" s="65"/>
      <c r="H187" s="66"/>
      <c r="I187" s="23"/>
    </row>
    <row r="188" spans="1:9" x14ac:dyDescent="0.3">
      <c r="D188" s="83"/>
    </row>
    <row r="189" spans="1:9" x14ac:dyDescent="0.3">
      <c r="D189" s="83"/>
    </row>
    <row r="190" spans="1:9" x14ac:dyDescent="0.3">
      <c r="D190" s="83"/>
    </row>
    <row r="191" spans="1:9" x14ac:dyDescent="0.3">
      <c r="D191" s="83"/>
    </row>
    <row r="192" spans="1:9" x14ac:dyDescent="0.3">
      <c r="D192" s="83"/>
    </row>
    <row r="193" spans="4:4" x14ac:dyDescent="0.3">
      <c r="D193" s="83"/>
    </row>
  </sheetData>
  <sheetProtection algorithmName="SHA-512" hashValue="boZK34azUHsrXqdtCmUw4pH8NztkOghPPRYbydglmpBhYBaULmttFiLAMe99Fm2AFTUzcBfyg+0evGhiCCJxjg==" saltValue="CFP4acRMsZf09rB/KKw3dw==" spinCount="100000" sheet="1" objects="1" scenarios="1"/>
  <mergeCells count="1">
    <mergeCell ref="F2:I2"/>
  </mergeCells>
  <conditionalFormatting sqref="B11:I11 I182:I186">
    <cfRule type="expression" dxfId="329" priority="1104">
      <formula>CELL("protect",INDIRECT(ADDRESS(ROW(),COLUMN())))=0</formula>
    </cfRule>
  </conditionalFormatting>
  <conditionalFormatting sqref="C5:C6 B4:B6 D6:I6 D4:E5 G4:I4 G5:H5">
    <cfRule type="expression" dxfId="328" priority="1103">
      <formula>CELL("protect",INDIRECT(ADDRESS(ROW(),COLUMN())))=0</formula>
    </cfRule>
  </conditionalFormatting>
  <conditionalFormatting sqref="B61:G61 I61">
    <cfRule type="expression" dxfId="327" priority="1102">
      <formula>CELL("protect",INDIRECT(ADDRESS(ROW(),COLUMN())))=0</formula>
    </cfRule>
  </conditionalFormatting>
  <conditionalFormatting sqref="B59:G60">
    <cfRule type="expression" dxfId="326" priority="1101">
      <formula>CELL("protect",INDIRECT(ADDRESS(ROW(),COLUMN())))=0</formula>
    </cfRule>
  </conditionalFormatting>
  <conditionalFormatting sqref="C12:C19">
    <cfRule type="expression" dxfId="325" priority="1099">
      <formula>CELL("protect",INDIRECT(ADDRESS(ROW(),COLUMN())))=0</formula>
    </cfRule>
  </conditionalFormatting>
  <conditionalFormatting sqref="B12">
    <cfRule type="expression" dxfId="324" priority="1100">
      <formula>CELL("protect",INDIRECT(ADDRESS(ROW(),COLUMN())))=0</formula>
    </cfRule>
  </conditionalFormatting>
  <conditionalFormatting sqref="B7:C7 E7:I7">
    <cfRule type="expression" dxfId="323" priority="1097">
      <formula>CELL("protect",INDIRECT(ADDRESS(ROW(),COLUMN())))=0</formula>
    </cfRule>
  </conditionalFormatting>
  <conditionalFormatting sqref="C24">
    <cfRule type="expression" dxfId="322" priority="1075">
      <formula>CELL("protect",INDIRECT(ADDRESS(ROW(),COLUMN())))=0</formula>
    </cfRule>
  </conditionalFormatting>
  <conditionalFormatting sqref="B21">
    <cfRule type="expression" dxfId="321" priority="1082">
      <formula>CELL("protect",INDIRECT(ADDRESS(ROW(),COLUMN())))=0</formula>
    </cfRule>
  </conditionalFormatting>
  <conditionalFormatting sqref="C22">
    <cfRule type="expression" dxfId="320" priority="1079">
      <formula>CELL("protect",INDIRECT(ADDRESS(ROW(),COLUMN())))=0</formula>
    </cfRule>
  </conditionalFormatting>
  <conditionalFormatting sqref="B8:C8 E8:I8">
    <cfRule type="expression" dxfId="319" priority="1096">
      <formula>CELL("protect",INDIRECT(ADDRESS(ROW(),COLUMN())))=0</formula>
    </cfRule>
  </conditionalFormatting>
  <conditionalFormatting sqref="B20:H20">
    <cfRule type="expression" dxfId="318" priority="1083">
      <formula>CELL("protect",INDIRECT(ADDRESS(ROW(),COLUMN())))=0</formula>
    </cfRule>
  </conditionalFormatting>
  <conditionalFormatting sqref="B23">
    <cfRule type="expression" dxfId="317" priority="1078">
      <formula>CELL("protect",INDIRECT(ADDRESS(ROW(),COLUMN())))=0</formula>
    </cfRule>
  </conditionalFormatting>
  <conditionalFormatting sqref="C21">
    <cfRule type="expression" dxfId="316" priority="1081">
      <formula>CELL("protect",INDIRECT(ADDRESS(ROW(),COLUMN())))=0</formula>
    </cfRule>
  </conditionalFormatting>
  <conditionalFormatting sqref="B27:C27 E27:H27">
    <cfRule type="expression" dxfId="315" priority="1058">
      <formula>CELL("protect",INDIRECT(ADDRESS(ROW(),COLUMN())))=0</formula>
    </cfRule>
  </conditionalFormatting>
  <conditionalFormatting sqref="B10:I10">
    <cfRule type="expression" dxfId="314" priority="1094">
      <formula>CELL("protect",INDIRECT(ADDRESS(ROW(),COLUMN())))=0</formula>
    </cfRule>
  </conditionalFormatting>
  <conditionalFormatting sqref="B24">
    <cfRule type="expression" dxfId="313" priority="1076">
      <formula>CELL("protect",INDIRECT(ADDRESS(ROW(),COLUMN())))=0</formula>
    </cfRule>
  </conditionalFormatting>
  <conditionalFormatting sqref="B22">
    <cfRule type="expression" dxfId="312" priority="1080">
      <formula>CELL("protect",INDIRECT(ADDRESS(ROW(),COLUMN())))=0</formula>
    </cfRule>
  </conditionalFormatting>
  <conditionalFormatting sqref="B29">
    <cfRule type="expression" dxfId="311" priority="1055">
      <formula>CELL("protect",INDIRECT(ADDRESS(ROW(),COLUMN())))=0</formula>
    </cfRule>
  </conditionalFormatting>
  <conditionalFormatting sqref="B30">
    <cfRule type="expression" dxfId="310" priority="1053">
      <formula>CELL("protect",INDIRECT(ADDRESS(ROW(),COLUMN())))=0</formula>
    </cfRule>
  </conditionalFormatting>
  <conditionalFormatting sqref="C26">
    <cfRule type="expression" dxfId="309" priority="1071">
      <formula>CELL("protect",INDIRECT(ADDRESS(ROW(),COLUMN())))=0</formula>
    </cfRule>
  </conditionalFormatting>
  <conditionalFormatting sqref="C25">
    <cfRule type="expression" dxfId="308" priority="1073">
      <formula>CELL("protect",INDIRECT(ADDRESS(ROW(),COLUMN())))=0</formula>
    </cfRule>
  </conditionalFormatting>
  <conditionalFormatting sqref="C23">
    <cfRule type="expression" dxfId="307" priority="1077">
      <formula>CELL("protect",INDIRECT(ADDRESS(ROW(),COLUMN())))=0</formula>
    </cfRule>
  </conditionalFormatting>
  <conditionalFormatting sqref="B19">
    <cfRule type="expression" dxfId="306" priority="1093">
      <formula>CELL("protect",INDIRECT(ADDRESS(ROW(),COLUMN())))=0</formula>
    </cfRule>
  </conditionalFormatting>
  <conditionalFormatting sqref="B9:C9 E9:I9">
    <cfRule type="expression" dxfId="305" priority="1095">
      <formula>CELL("protect",INDIRECT(ADDRESS(ROW(),COLUMN())))=0</formula>
    </cfRule>
  </conditionalFormatting>
  <conditionalFormatting sqref="B26">
    <cfRule type="expression" dxfId="304" priority="1072">
      <formula>CELL("protect",INDIRECT(ADDRESS(ROW(),COLUMN())))=0</formula>
    </cfRule>
  </conditionalFormatting>
  <conditionalFormatting sqref="C30">
    <cfRule type="expression" dxfId="303" priority="1052">
      <formula>CELL("protect",INDIRECT(ADDRESS(ROW(),COLUMN())))=0</formula>
    </cfRule>
  </conditionalFormatting>
  <conditionalFormatting sqref="B28">
    <cfRule type="expression" dxfId="302" priority="1057">
      <formula>CELL("protect",INDIRECT(ADDRESS(ROW(),COLUMN())))=0</formula>
    </cfRule>
  </conditionalFormatting>
  <conditionalFormatting sqref="B13">
    <cfRule type="expression" dxfId="301" priority="1091">
      <formula>CELL("protect",INDIRECT(ADDRESS(ROW(),COLUMN())))=0</formula>
    </cfRule>
  </conditionalFormatting>
  <conditionalFormatting sqref="C28">
    <cfRule type="expression" dxfId="300" priority="1056">
      <formula>CELL("protect",INDIRECT(ADDRESS(ROW(),COLUMN())))=0</formula>
    </cfRule>
  </conditionalFormatting>
  <conditionalFormatting sqref="C31">
    <cfRule type="expression" dxfId="299" priority="1048">
      <formula>CELL("protect",INDIRECT(ADDRESS(ROW(),COLUMN())))=0</formula>
    </cfRule>
  </conditionalFormatting>
  <conditionalFormatting sqref="B31">
    <cfRule type="expression" dxfId="298" priority="1049">
      <formula>CELL("protect",INDIRECT(ADDRESS(ROW(),COLUMN())))=0</formula>
    </cfRule>
  </conditionalFormatting>
  <conditionalFormatting sqref="B25">
    <cfRule type="expression" dxfId="297" priority="1074">
      <formula>CELL("protect",INDIRECT(ADDRESS(ROW(),COLUMN())))=0</formula>
    </cfRule>
  </conditionalFormatting>
  <conditionalFormatting sqref="C29">
    <cfRule type="expression" dxfId="296" priority="1054">
      <formula>CELL("protect",INDIRECT(ADDRESS(ROW(),COLUMN())))=0</formula>
    </cfRule>
  </conditionalFormatting>
  <conditionalFormatting sqref="B32">
    <cfRule type="expression" dxfId="295" priority="1047">
      <formula>CELL("protect",INDIRECT(ADDRESS(ROW(),COLUMN())))=0</formula>
    </cfRule>
  </conditionalFormatting>
  <conditionalFormatting sqref="B34">
    <cfRule type="expression" dxfId="294" priority="1028">
      <formula>CELL("protect",INDIRECT(ADDRESS(ROW(),COLUMN())))=0</formula>
    </cfRule>
  </conditionalFormatting>
  <conditionalFormatting sqref="B18">
    <cfRule type="expression" dxfId="293" priority="1085">
      <formula>CELL("protect",INDIRECT(ADDRESS(ROW(),COLUMN())))=0</formula>
    </cfRule>
  </conditionalFormatting>
  <conditionalFormatting sqref="C50">
    <cfRule type="expression" dxfId="292" priority="1014">
      <formula>CELL("protect",INDIRECT(ADDRESS(ROW(),COLUMN())))=0</formula>
    </cfRule>
  </conditionalFormatting>
  <conditionalFormatting sqref="B14">
    <cfRule type="expression" dxfId="291" priority="1089">
      <formula>CELL("protect",INDIRECT(ADDRESS(ROW(),COLUMN())))=0</formula>
    </cfRule>
  </conditionalFormatting>
  <conditionalFormatting sqref="B15:B17">
    <cfRule type="expression" dxfId="290" priority="1087">
      <formula>CELL("protect",INDIRECT(ADDRESS(ROW(),COLUMN())))=0</formula>
    </cfRule>
  </conditionalFormatting>
  <conditionalFormatting sqref="B33:C33 E33:H33">
    <cfRule type="expression" dxfId="289" priority="1029">
      <formula>CELL("protect",INDIRECT(ADDRESS(ROW(),COLUMN())))=0</formula>
    </cfRule>
  </conditionalFormatting>
  <conditionalFormatting sqref="C32">
    <cfRule type="expression" dxfId="288" priority="1046">
      <formula>CELL("protect",INDIRECT(ADDRESS(ROW(),COLUMN())))=0</formula>
    </cfRule>
  </conditionalFormatting>
  <conditionalFormatting sqref="B50">
    <cfRule type="expression" dxfId="287" priority="1015">
      <formula>CELL("protect",INDIRECT(ADDRESS(ROW(),COLUMN())))=0</formula>
    </cfRule>
  </conditionalFormatting>
  <conditionalFormatting sqref="C51">
    <cfRule type="expression" dxfId="286" priority="1012">
      <formula>CELL("protect",INDIRECT(ADDRESS(ROW(),COLUMN())))=0</formula>
    </cfRule>
  </conditionalFormatting>
  <conditionalFormatting sqref="B51">
    <cfRule type="expression" dxfId="285" priority="1013">
      <formula>CELL("protect",INDIRECT(ADDRESS(ROW(),COLUMN())))=0</formula>
    </cfRule>
  </conditionalFormatting>
  <conditionalFormatting sqref="B53">
    <cfRule type="expression" dxfId="284" priority="1009">
      <formula>CELL("protect",INDIRECT(ADDRESS(ROW(),COLUMN())))=0</formula>
    </cfRule>
  </conditionalFormatting>
  <conditionalFormatting sqref="C52">
    <cfRule type="expression" dxfId="283" priority="1010">
      <formula>CELL("protect",INDIRECT(ADDRESS(ROW(),COLUMN())))=0</formula>
    </cfRule>
  </conditionalFormatting>
  <conditionalFormatting sqref="B49:H49">
    <cfRule type="expression" dxfId="282" priority="1016">
      <formula>CELL("protect",INDIRECT(ADDRESS(ROW(),COLUMN())))=0</formula>
    </cfRule>
  </conditionalFormatting>
  <conditionalFormatting sqref="C53">
    <cfRule type="expression" dxfId="281" priority="1008">
      <formula>CELL("protect",INDIRECT(ADDRESS(ROW(),COLUMN())))=0</formula>
    </cfRule>
  </conditionalFormatting>
  <conditionalFormatting sqref="B54">
    <cfRule type="expression" dxfId="280" priority="1007">
      <formula>CELL("protect",INDIRECT(ADDRESS(ROW(),COLUMN())))=0</formula>
    </cfRule>
  </conditionalFormatting>
  <conditionalFormatting sqref="B52">
    <cfRule type="expression" dxfId="279" priority="1011">
      <formula>CELL("protect",INDIRECT(ADDRESS(ROW(),COLUMN())))=0</formula>
    </cfRule>
  </conditionalFormatting>
  <conditionalFormatting sqref="B63">
    <cfRule type="expression" dxfId="278" priority="951">
      <formula>CELL("protect",INDIRECT(ADDRESS(ROW(),COLUMN())))=0</formula>
    </cfRule>
  </conditionalFormatting>
  <conditionalFormatting sqref="C34:C48">
    <cfRule type="expression" dxfId="277" priority="1027">
      <formula>CELL("protect",INDIRECT(ADDRESS(ROW(),COLUMN())))=0</formula>
    </cfRule>
  </conditionalFormatting>
  <conditionalFormatting sqref="C55">
    <cfRule type="expression" dxfId="276" priority="1004">
      <formula>CELL("protect",INDIRECT(ADDRESS(ROW(),COLUMN())))=0</formula>
    </cfRule>
  </conditionalFormatting>
  <conditionalFormatting sqref="B62">
    <cfRule type="expression" dxfId="275" priority="953">
      <formula>CELL("protect",INDIRECT(ADDRESS(ROW(),COLUMN())))=0</formula>
    </cfRule>
  </conditionalFormatting>
  <conditionalFormatting sqref="B55">
    <cfRule type="expression" dxfId="274" priority="1005">
      <formula>CELL("protect",INDIRECT(ADDRESS(ROW(),COLUMN())))=0</formula>
    </cfRule>
  </conditionalFormatting>
  <conditionalFormatting sqref="C62">
    <cfRule type="expression" dxfId="273" priority="952">
      <formula>CELL("protect",INDIRECT(ADDRESS(ROW(),COLUMN())))=0</formula>
    </cfRule>
  </conditionalFormatting>
  <conditionalFormatting sqref="C54">
    <cfRule type="expression" dxfId="272" priority="1006">
      <formula>CELL("protect",INDIRECT(ADDRESS(ROW(),COLUMN())))=0</formula>
    </cfRule>
  </conditionalFormatting>
  <conditionalFormatting sqref="C63">
    <cfRule type="expression" dxfId="271" priority="950">
      <formula>CELL("protect",INDIRECT(ADDRESS(ROW(),COLUMN())))=0</formula>
    </cfRule>
  </conditionalFormatting>
  <conditionalFormatting sqref="B57">
    <cfRule type="expression" dxfId="270" priority="1001">
      <formula>CELL("protect",INDIRECT(ADDRESS(ROW(),COLUMN())))=0</formula>
    </cfRule>
  </conditionalFormatting>
  <conditionalFormatting sqref="B56">
    <cfRule type="expression" dxfId="269" priority="1003">
      <formula>CELL("protect",INDIRECT(ADDRESS(ROW(),COLUMN())))=0</formula>
    </cfRule>
  </conditionalFormatting>
  <conditionalFormatting sqref="C57">
    <cfRule type="expression" dxfId="268" priority="1000">
      <formula>CELL("protect",INDIRECT(ADDRESS(ROW(),COLUMN())))=0</formula>
    </cfRule>
  </conditionalFormatting>
  <conditionalFormatting sqref="C56">
    <cfRule type="expression" dxfId="267" priority="1002">
      <formula>CELL("protect",INDIRECT(ADDRESS(ROW(),COLUMN())))=0</formula>
    </cfRule>
  </conditionalFormatting>
  <conditionalFormatting sqref="B58">
    <cfRule type="expression" dxfId="266" priority="999">
      <formula>CELL("protect",INDIRECT(ADDRESS(ROW(),COLUMN())))=0</formula>
    </cfRule>
  </conditionalFormatting>
  <conditionalFormatting sqref="C76">
    <cfRule type="expression" dxfId="265" priority="916">
      <formula>CELL("protect",INDIRECT(ADDRESS(ROW(),COLUMN())))=0</formula>
    </cfRule>
  </conditionalFormatting>
  <conditionalFormatting sqref="B78">
    <cfRule type="expression" dxfId="264" priority="913">
      <formula>CELL("protect",INDIRECT(ADDRESS(ROW(),COLUMN())))=0</formula>
    </cfRule>
  </conditionalFormatting>
  <conditionalFormatting sqref="B77">
    <cfRule type="expression" dxfId="263" priority="915">
      <formula>CELL("protect",INDIRECT(ADDRESS(ROW(),COLUMN())))=0</formula>
    </cfRule>
  </conditionalFormatting>
  <conditionalFormatting sqref="B75">
    <cfRule type="expression" dxfId="262" priority="919">
      <formula>CELL("protect",INDIRECT(ADDRESS(ROW(),COLUMN())))=0</formula>
    </cfRule>
  </conditionalFormatting>
  <conditionalFormatting sqref="C77">
    <cfRule type="expression" dxfId="261" priority="914">
      <formula>CELL("protect",INDIRECT(ADDRESS(ROW(),COLUMN())))=0</formula>
    </cfRule>
  </conditionalFormatting>
  <conditionalFormatting sqref="B73:G73">
    <cfRule type="expression" dxfId="260" priority="931">
      <formula>CELL("protect",INDIRECT(ADDRESS(ROW(),COLUMN())))=0</formula>
    </cfRule>
  </conditionalFormatting>
  <conditionalFormatting sqref="C58">
    <cfRule type="expression" dxfId="259" priority="998">
      <formula>CELL("protect",INDIRECT(ADDRESS(ROW(),COLUMN())))=0</formula>
    </cfRule>
  </conditionalFormatting>
  <conditionalFormatting sqref="B74">
    <cfRule type="expression" dxfId="258" priority="929">
      <formula>CELL("protect",INDIRECT(ADDRESS(ROW(),COLUMN())))=0</formula>
    </cfRule>
  </conditionalFormatting>
  <conditionalFormatting sqref="F64">
    <cfRule type="expression" dxfId="257" priority="920">
      <formula>CELL("protect",INDIRECT(ADDRESS(ROW(),COLUMN())))=0</formula>
    </cfRule>
  </conditionalFormatting>
  <conditionalFormatting sqref="C78">
    <cfRule type="expression" dxfId="256" priority="912">
      <formula>CELL("protect",INDIRECT(ADDRESS(ROW(),COLUMN())))=0</formula>
    </cfRule>
  </conditionalFormatting>
  <conditionalFormatting sqref="B76">
    <cfRule type="expression" dxfId="255" priority="917">
      <formula>CELL("protect",INDIRECT(ADDRESS(ROW(),COLUMN())))=0</formula>
    </cfRule>
  </conditionalFormatting>
  <conditionalFormatting sqref="B64:E65 G64:G65 I65">
    <cfRule type="expression" dxfId="254" priority="930">
      <formula>CELL("protect",INDIRECT(ADDRESS(ROW(),COLUMN())))=0</formula>
    </cfRule>
  </conditionalFormatting>
  <conditionalFormatting sqref="B66:E66 G66 I66">
    <cfRule type="expression" dxfId="253" priority="927">
      <formula>CELL("protect",INDIRECT(ADDRESS(ROW(),COLUMN())))=0</formula>
    </cfRule>
  </conditionalFormatting>
  <conditionalFormatting sqref="F4">
    <cfRule type="expression" dxfId="252" priority="921">
      <formula>CELL("protect",INDIRECT(ADDRESS(ROW(),COLUMN())))=0</formula>
    </cfRule>
  </conditionalFormatting>
  <conditionalFormatting sqref="B69:E69 G69 I69">
    <cfRule type="expression" dxfId="251" priority="924">
      <formula>CELL("protect",INDIRECT(ADDRESS(ROW(),COLUMN())))=0</formula>
    </cfRule>
  </conditionalFormatting>
  <conditionalFormatting sqref="C81">
    <cfRule type="expression" dxfId="250" priority="906">
      <formula>CELL("protect",INDIRECT(ADDRESS(ROW(),COLUMN())))=0</formula>
    </cfRule>
  </conditionalFormatting>
  <conditionalFormatting sqref="C75">
    <cfRule type="expression" dxfId="249" priority="918">
      <formula>CELL("protect",INDIRECT(ADDRESS(ROW(),COLUMN())))=0</formula>
    </cfRule>
  </conditionalFormatting>
  <conditionalFormatting sqref="C74">
    <cfRule type="expression" dxfId="248" priority="928">
      <formula>CELL("protect",INDIRECT(ADDRESS(ROW(),COLUMN())))=0</formula>
    </cfRule>
  </conditionalFormatting>
  <conditionalFormatting sqref="B67:E67 G67 I67">
    <cfRule type="expression" dxfId="247" priority="926">
      <formula>CELL("protect",INDIRECT(ADDRESS(ROW(),COLUMN())))=0</formula>
    </cfRule>
  </conditionalFormatting>
  <conditionalFormatting sqref="C79">
    <cfRule type="expression" dxfId="246" priority="910">
      <formula>CELL("protect",INDIRECT(ADDRESS(ROW(),COLUMN())))=0</formula>
    </cfRule>
  </conditionalFormatting>
  <conditionalFormatting sqref="C80">
    <cfRule type="expression" dxfId="245" priority="908">
      <formula>CELL("protect",INDIRECT(ADDRESS(ROW(),COLUMN())))=0</formula>
    </cfRule>
  </conditionalFormatting>
  <conditionalFormatting sqref="B81">
    <cfRule type="expression" dxfId="244" priority="907">
      <formula>CELL("protect",INDIRECT(ADDRESS(ROW(),COLUMN())))=0</formula>
    </cfRule>
  </conditionalFormatting>
  <conditionalFormatting sqref="F5">
    <cfRule type="expression" dxfId="243" priority="922">
      <formula>CELL("protect",INDIRECT(ADDRESS(ROW(),COLUMN())))=0</formula>
    </cfRule>
  </conditionalFormatting>
  <conditionalFormatting sqref="B80">
    <cfRule type="expression" dxfId="242" priority="909">
      <formula>CELL("protect",INDIRECT(ADDRESS(ROW(),COLUMN())))=0</formula>
    </cfRule>
  </conditionalFormatting>
  <conditionalFormatting sqref="B79">
    <cfRule type="expression" dxfId="241" priority="911">
      <formula>CELL("protect",INDIRECT(ADDRESS(ROW(),COLUMN())))=0</formula>
    </cfRule>
  </conditionalFormatting>
  <conditionalFormatting sqref="B83">
    <cfRule type="expression" dxfId="240" priority="903">
      <formula>CELL("protect",INDIRECT(ADDRESS(ROW(),COLUMN())))=0</formula>
    </cfRule>
  </conditionalFormatting>
  <conditionalFormatting sqref="B68:E68 G68 I68">
    <cfRule type="expression" dxfId="239" priority="925">
      <formula>CELL("protect",INDIRECT(ADDRESS(ROW(),COLUMN())))=0</formula>
    </cfRule>
  </conditionalFormatting>
  <conditionalFormatting sqref="C83">
    <cfRule type="expression" dxfId="238" priority="902">
      <formula>CELL("protect",INDIRECT(ADDRESS(ROW(),COLUMN())))=0</formula>
    </cfRule>
  </conditionalFormatting>
  <conditionalFormatting sqref="B72:E72 G72 I72">
    <cfRule type="expression" dxfId="237" priority="923">
      <formula>CELL("protect",INDIRECT(ADDRESS(ROW(),COLUMN())))=0</formula>
    </cfRule>
  </conditionalFormatting>
  <conditionalFormatting sqref="B82">
    <cfRule type="expression" dxfId="236" priority="905">
      <formula>CELL("protect",INDIRECT(ADDRESS(ROW(),COLUMN())))=0</formula>
    </cfRule>
  </conditionalFormatting>
  <conditionalFormatting sqref="B84">
    <cfRule type="expression" dxfId="235" priority="901">
      <formula>CELL("protect",INDIRECT(ADDRESS(ROW(),COLUMN())))=0</formula>
    </cfRule>
  </conditionalFormatting>
  <conditionalFormatting sqref="B86">
    <cfRule type="expression" dxfId="234" priority="897">
      <formula>CELL("protect",INDIRECT(ADDRESS(ROW(),COLUMN())))=0</formula>
    </cfRule>
  </conditionalFormatting>
  <conditionalFormatting sqref="B85">
    <cfRule type="expression" dxfId="233" priority="899">
      <formula>CELL("protect",INDIRECT(ADDRESS(ROW(),COLUMN())))=0</formula>
    </cfRule>
  </conditionalFormatting>
  <conditionalFormatting sqref="C84">
    <cfRule type="expression" dxfId="232" priority="900">
      <formula>CELL("protect",INDIRECT(ADDRESS(ROW(),COLUMN())))=0</formula>
    </cfRule>
  </conditionalFormatting>
  <conditionalFormatting sqref="C82">
    <cfRule type="expression" dxfId="231" priority="904">
      <formula>CELL("protect",INDIRECT(ADDRESS(ROW(),COLUMN())))=0</formula>
    </cfRule>
  </conditionalFormatting>
  <conditionalFormatting sqref="C85">
    <cfRule type="expression" dxfId="230" priority="898">
      <formula>CELL("protect",INDIRECT(ADDRESS(ROW(),COLUMN())))=0</formula>
    </cfRule>
  </conditionalFormatting>
  <conditionalFormatting sqref="B87">
    <cfRule type="expression" dxfId="229" priority="895">
      <formula>CELL("protect",INDIRECT(ADDRESS(ROW(),COLUMN())))=0</formula>
    </cfRule>
  </conditionalFormatting>
  <conditionalFormatting sqref="B89">
    <cfRule type="expression" dxfId="228" priority="893">
      <formula>CELL("protect",INDIRECT(ADDRESS(ROW(),COLUMN())))=0</formula>
    </cfRule>
  </conditionalFormatting>
  <conditionalFormatting sqref="C86">
    <cfRule type="expression" dxfId="227" priority="896">
      <formula>CELL("protect",INDIRECT(ADDRESS(ROW(),COLUMN())))=0</formula>
    </cfRule>
  </conditionalFormatting>
  <conditionalFormatting sqref="B88:I88">
    <cfRule type="expression" dxfId="226" priority="891">
      <formula>CELL("protect",INDIRECT(ADDRESS(ROW(),COLUMN())))=0</formula>
    </cfRule>
  </conditionalFormatting>
  <conditionalFormatting sqref="C89:C101">
    <cfRule type="expression" dxfId="225" priority="892">
      <formula>CELL("protect",INDIRECT(ADDRESS(ROW(),COLUMN())))=0</formula>
    </cfRule>
  </conditionalFormatting>
  <conditionalFormatting sqref="C87">
    <cfRule type="expression" dxfId="224" priority="894">
      <formula>CELL("protect",INDIRECT(ADDRESS(ROW(),COLUMN())))=0</formula>
    </cfRule>
  </conditionalFormatting>
  <conditionalFormatting sqref="F66">
    <cfRule type="expression" dxfId="223" priority="890">
      <formula>CELL("protect",INDIRECT(ADDRESS(ROW(),COLUMN())))=0</formula>
    </cfRule>
  </conditionalFormatting>
  <conditionalFormatting sqref="F65">
    <cfRule type="expression" dxfId="222" priority="889">
      <formula>CELL("protect",INDIRECT(ADDRESS(ROW(),COLUMN())))=0</formula>
    </cfRule>
  </conditionalFormatting>
  <conditionalFormatting sqref="B90">
    <cfRule type="expression" dxfId="221" priority="888">
      <formula>CELL("protect",INDIRECT(ADDRESS(ROW(),COLUMN())))=0</formula>
    </cfRule>
  </conditionalFormatting>
  <conditionalFormatting sqref="F67">
    <cfRule type="expression" dxfId="220" priority="865">
      <formula>CELL("protect",INDIRECT(ADDRESS(ROW(),COLUMN())))=0</formula>
    </cfRule>
  </conditionalFormatting>
  <conditionalFormatting sqref="B99">
    <cfRule type="expression" dxfId="219" priority="874">
      <formula>CELL("protect",INDIRECT(ADDRESS(ROW(),COLUMN())))=0</formula>
    </cfRule>
  </conditionalFormatting>
  <conditionalFormatting sqref="B91">
    <cfRule type="expression" dxfId="218" priority="886">
      <formula>CELL("protect",INDIRECT(ADDRESS(ROW(),COLUMN())))=0</formula>
    </cfRule>
  </conditionalFormatting>
  <conditionalFormatting sqref="B94:B96">
    <cfRule type="expression" dxfId="217" priority="880">
      <formula>CELL("protect",INDIRECT(ADDRESS(ROW(),COLUMN())))=0</formula>
    </cfRule>
  </conditionalFormatting>
  <conditionalFormatting sqref="B92">
    <cfRule type="expression" dxfId="216" priority="884">
      <formula>CELL("protect",INDIRECT(ADDRESS(ROW(),COLUMN())))=0</formula>
    </cfRule>
  </conditionalFormatting>
  <conditionalFormatting sqref="B93">
    <cfRule type="expression" dxfId="215" priority="882">
      <formula>CELL("protect",INDIRECT(ADDRESS(ROW(),COLUMN())))=0</formula>
    </cfRule>
  </conditionalFormatting>
  <conditionalFormatting sqref="B100">
    <cfRule type="expression" dxfId="214" priority="872">
      <formula>CELL("protect",INDIRECT(ADDRESS(ROW(),COLUMN())))=0</formula>
    </cfRule>
  </conditionalFormatting>
  <conditionalFormatting sqref="B101">
    <cfRule type="expression" dxfId="213" priority="870">
      <formula>CELL("protect",INDIRECT(ADDRESS(ROW(),COLUMN())))=0</formula>
    </cfRule>
  </conditionalFormatting>
  <conditionalFormatting sqref="B103:B113">
    <cfRule type="expression" dxfId="212" priority="868">
      <formula>CELL("protect",INDIRECT(ADDRESS(ROW(),COLUMN())))=0</formula>
    </cfRule>
  </conditionalFormatting>
  <conditionalFormatting sqref="B102:G102 I102">
    <cfRule type="expression" dxfId="211" priority="866">
      <formula>CELL("protect",INDIRECT(ADDRESS(ROW(),COLUMN())))=0</formula>
    </cfRule>
  </conditionalFormatting>
  <conditionalFormatting sqref="C103:C121">
    <cfRule type="expression" dxfId="210" priority="867">
      <formula>CELL("protect",INDIRECT(ADDRESS(ROW(),COLUMN())))=0</formula>
    </cfRule>
  </conditionalFormatting>
  <conditionalFormatting sqref="B114">
    <cfRule type="expression" dxfId="209" priority="864">
      <formula>CELL("protect",INDIRECT(ADDRESS(ROW(),COLUMN())))=0</formula>
    </cfRule>
  </conditionalFormatting>
  <conditionalFormatting sqref="B98">
    <cfRule type="expression" dxfId="208" priority="876">
      <formula>CELL("protect",INDIRECT(ADDRESS(ROW(),COLUMN())))=0</formula>
    </cfRule>
  </conditionalFormatting>
  <conditionalFormatting sqref="B97">
    <cfRule type="expression" dxfId="207" priority="878">
      <formula>CELL("protect",INDIRECT(ADDRESS(ROW(),COLUMN())))=0</formula>
    </cfRule>
  </conditionalFormatting>
  <conditionalFormatting sqref="B116">
    <cfRule type="expression" dxfId="206" priority="860">
      <formula>CELL("protect",INDIRECT(ADDRESS(ROW(),COLUMN())))=0</formula>
    </cfRule>
  </conditionalFormatting>
  <conditionalFormatting sqref="B115">
    <cfRule type="expression" dxfId="205" priority="862">
      <formula>CELL("protect",INDIRECT(ADDRESS(ROW(),COLUMN())))=0</formula>
    </cfRule>
  </conditionalFormatting>
  <conditionalFormatting sqref="B117">
    <cfRule type="expression" dxfId="204" priority="858">
      <formula>CELL("protect",INDIRECT(ADDRESS(ROW(),COLUMN())))=0</formula>
    </cfRule>
  </conditionalFormatting>
  <conditionalFormatting sqref="F68">
    <cfRule type="expression" dxfId="203" priority="845">
      <formula>CELL("protect",INDIRECT(ADDRESS(ROW(),COLUMN())))=0</formula>
    </cfRule>
  </conditionalFormatting>
  <conditionalFormatting sqref="C123:C131">
    <cfRule type="expression" dxfId="202" priority="847">
      <formula>CELL("protect",INDIRECT(ADDRESS(ROW(),COLUMN())))=0</formula>
    </cfRule>
  </conditionalFormatting>
  <conditionalFormatting sqref="B119">
    <cfRule type="expression" dxfId="201" priority="854">
      <formula>CELL("protect",INDIRECT(ADDRESS(ROW(),COLUMN())))=0</formula>
    </cfRule>
  </conditionalFormatting>
  <conditionalFormatting sqref="B118">
    <cfRule type="expression" dxfId="200" priority="856">
      <formula>CELL("protect",INDIRECT(ADDRESS(ROW(),COLUMN())))=0</formula>
    </cfRule>
  </conditionalFormatting>
  <conditionalFormatting sqref="B130">
    <cfRule type="expression" dxfId="199" priority="836">
      <formula>CELL("protect",INDIRECT(ADDRESS(ROW(),COLUMN())))=0</formula>
    </cfRule>
  </conditionalFormatting>
  <conditionalFormatting sqref="F69">
    <cfRule type="expression" dxfId="198" priority="832">
      <formula>CELL("protect",INDIRECT(ADDRESS(ROW(),COLUMN())))=0</formula>
    </cfRule>
  </conditionalFormatting>
  <conditionalFormatting sqref="B131">
    <cfRule type="expression" dxfId="197" priority="834">
      <formula>CELL("protect",INDIRECT(ADDRESS(ROW(),COLUMN())))=0</formula>
    </cfRule>
  </conditionalFormatting>
  <conditionalFormatting sqref="B121">
    <cfRule type="expression" dxfId="196" priority="850">
      <formula>CELL("protect",INDIRECT(ADDRESS(ROW(),COLUMN())))=0</formula>
    </cfRule>
  </conditionalFormatting>
  <conditionalFormatting sqref="B120">
    <cfRule type="expression" dxfId="195" priority="852">
      <formula>CELL("protect",INDIRECT(ADDRESS(ROW(),COLUMN())))=0</formula>
    </cfRule>
  </conditionalFormatting>
  <conditionalFormatting sqref="B133">
    <cfRule type="expression" dxfId="194" priority="831">
      <formula>CELL("protect",INDIRECT(ADDRESS(ROW(),COLUMN())))=0</formula>
    </cfRule>
  </conditionalFormatting>
  <conditionalFormatting sqref="B134">
    <cfRule type="expression" dxfId="193" priority="828">
      <formula>CELL("protect",INDIRECT(ADDRESS(ROW(),COLUMN())))=0</formula>
    </cfRule>
  </conditionalFormatting>
  <conditionalFormatting sqref="B132:G132 I132">
    <cfRule type="expression" dxfId="192" priority="829">
      <formula>CELL("protect",INDIRECT(ADDRESS(ROW(),COLUMN())))=0</formula>
    </cfRule>
  </conditionalFormatting>
  <conditionalFormatting sqref="B123">
    <cfRule type="expression" dxfId="191" priority="848">
      <formula>CELL("protect",INDIRECT(ADDRESS(ROW(),COLUMN())))=0</formula>
    </cfRule>
  </conditionalFormatting>
  <conditionalFormatting sqref="C133">
    <cfRule type="expression" dxfId="190" priority="830">
      <formula>CELL("protect",INDIRECT(ADDRESS(ROW(),COLUMN())))=0</formula>
    </cfRule>
  </conditionalFormatting>
  <conditionalFormatting sqref="B145">
    <cfRule type="expression" dxfId="189" priority="800">
      <formula>CELL("protect",INDIRECT(ADDRESS(ROW(),COLUMN())))=0</formula>
    </cfRule>
  </conditionalFormatting>
  <conditionalFormatting sqref="B129">
    <cfRule type="expression" dxfId="188" priority="838">
      <formula>CELL("protect",INDIRECT(ADDRESS(ROW(),COLUMN())))=0</formula>
    </cfRule>
  </conditionalFormatting>
  <conditionalFormatting sqref="B147">
    <cfRule type="expression" dxfId="187" priority="794">
      <formula>CELL("protect",INDIRECT(ADDRESS(ROW(),COLUMN())))=0</formula>
    </cfRule>
  </conditionalFormatting>
  <conditionalFormatting sqref="B128">
    <cfRule type="expression" dxfId="186" priority="840">
      <formula>CELL("protect",INDIRECT(ADDRESS(ROW(),COLUMN())))=0</formula>
    </cfRule>
  </conditionalFormatting>
  <conditionalFormatting sqref="C134">
    <cfRule type="expression" dxfId="185" priority="827">
      <formula>CELL("protect",INDIRECT(ADDRESS(ROW(),COLUMN())))=0</formula>
    </cfRule>
  </conditionalFormatting>
  <conditionalFormatting sqref="B149">
    <cfRule type="expression" dxfId="184" priority="790">
      <formula>CELL("protect",INDIRECT(ADDRESS(ROW(),COLUMN())))=0</formula>
    </cfRule>
  </conditionalFormatting>
  <conditionalFormatting sqref="B124">
    <cfRule type="expression" dxfId="183" priority="844">
      <formula>CELL("protect",INDIRECT(ADDRESS(ROW(),COLUMN())))=0</formula>
    </cfRule>
  </conditionalFormatting>
  <conditionalFormatting sqref="B148">
    <cfRule type="expression" dxfId="182" priority="792">
      <formula>CELL("protect",INDIRECT(ADDRESS(ROW(),COLUMN())))=0</formula>
    </cfRule>
  </conditionalFormatting>
  <conditionalFormatting sqref="B144:G144">
    <cfRule type="expression" dxfId="181" priority="798">
      <formula>CELL("protect",INDIRECT(ADDRESS(ROW(),COLUMN())))=0</formula>
    </cfRule>
  </conditionalFormatting>
  <conditionalFormatting sqref="B125:B127">
    <cfRule type="expression" dxfId="180" priority="842">
      <formula>CELL("protect",INDIRECT(ADDRESS(ROW(),COLUMN())))=0</formula>
    </cfRule>
  </conditionalFormatting>
  <conditionalFormatting sqref="B151">
    <cfRule type="expression" dxfId="179" priority="786">
      <formula>CELL("protect",INDIRECT(ADDRESS(ROW(),COLUMN())))=0</formula>
    </cfRule>
  </conditionalFormatting>
  <conditionalFormatting sqref="B122:G122 I122">
    <cfRule type="expression" dxfId="178" priority="846">
      <formula>CELL("protect",INDIRECT(ADDRESS(ROW(),COLUMN())))=0</formula>
    </cfRule>
  </conditionalFormatting>
  <conditionalFormatting sqref="B153">
    <cfRule type="expression" dxfId="177" priority="782">
      <formula>CELL("protect",INDIRECT(ADDRESS(ROW(),COLUMN())))=0</formula>
    </cfRule>
  </conditionalFormatting>
  <conditionalFormatting sqref="B146">
    <cfRule type="expression" dxfId="176" priority="796">
      <formula>CELL("protect",INDIRECT(ADDRESS(ROW(),COLUMN())))=0</formula>
    </cfRule>
  </conditionalFormatting>
  <conditionalFormatting sqref="B152">
    <cfRule type="expression" dxfId="175" priority="784">
      <formula>CELL("protect",INDIRECT(ADDRESS(ROW(),COLUMN())))=0</formula>
    </cfRule>
  </conditionalFormatting>
  <conditionalFormatting sqref="C149">
    <cfRule type="expression" dxfId="174" priority="789">
      <formula>CELL("protect",INDIRECT(ADDRESS(ROW(),COLUMN())))=0</formula>
    </cfRule>
  </conditionalFormatting>
  <conditionalFormatting sqref="C147">
    <cfRule type="expression" dxfId="173" priority="793">
      <formula>CELL("protect",INDIRECT(ADDRESS(ROW(),COLUMN())))=0</formula>
    </cfRule>
  </conditionalFormatting>
  <conditionalFormatting sqref="B150">
    <cfRule type="expression" dxfId="172" priority="788">
      <formula>CELL("protect",INDIRECT(ADDRESS(ROW(),COLUMN())))=0</formula>
    </cfRule>
  </conditionalFormatting>
  <conditionalFormatting sqref="F72">
    <cfRule type="expression" dxfId="171" priority="797">
      <formula>CELL("protect",INDIRECT(ADDRESS(ROW(),COLUMN())))=0</formula>
    </cfRule>
  </conditionalFormatting>
  <conditionalFormatting sqref="C145">
    <cfRule type="expression" dxfId="170" priority="799">
      <formula>CELL("protect",INDIRECT(ADDRESS(ROW(),COLUMN())))=0</formula>
    </cfRule>
  </conditionalFormatting>
  <conditionalFormatting sqref="C148">
    <cfRule type="expression" dxfId="169" priority="791">
      <formula>CELL("protect",INDIRECT(ADDRESS(ROW(),COLUMN())))=0</formula>
    </cfRule>
  </conditionalFormatting>
  <conditionalFormatting sqref="C146">
    <cfRule type="expression" dxfId="168" priority="795">
      <formula>CELL("protect",INDIRECT(ADDRESS(ROW(),COLUMN())))=0</formula>
    </cfRule>
  </conditionalFormatting>
  <conditionalFormatting sqref="B154">
    <cfRule type="expression" dxfId="167" priority="780">
      <formula>CELL("protect",INDIRECT(ADDRESS(ROW(),COLUMN())))=0</formula>
    </cfRule>
  </conditionalFormatting>
  <conditionalFormatting sqref="C153">
    <cfRule type="expression" dxfId="166" priority="781">
      <formula>CELL("protect",INDIRECT(ADDRESS(ROW(),COLUMN())))=0</formula>
    </cfRule>
  </conditionalFormatting>
  <conditionalFormatting sqref="C151">
    <cfRule type="expression" dxfId="165" priority="785">
      <formula>CELL("protect",INDIRECT(ADDRESS(ROW(),COLUMN())))=0</formula>
    </cfRule>
  </conditionalFormatting>
  <conditionalFormatting sqref="C154">
    <cfRule type="expression" dxfId="164" priority="779">
      <formula>CELL("protect",INDIRECT(ADDRESS(ROW(),COLUMN())))=0</formula>
    </cfRule>
  </conditionalFormatting>
  <conditionalFormatting sqref="C150">
    <cfRule type="expression" dxfId="163" priority="787">
      <formula>CELL("protect",INDIRECT(ADDRESS(ROW(),COLUMN())))=0</formula>
    </cfRule>
  </conditionalFormatting>
  <conditionalFormatting sqref="C152">
    <cfRule type="expression" dxfId="162" priority="783">
      <formula>CELL("protect",INDIRECT(ADDRESS(ROW(),COLUMN())))=0</formula>
    </cfRule>
  </conditionalFormatting>
  <conditionalFormatting sqref="B179">
    <cfRule type="expression" dxfId="161" priority="653">
      <formula>CELL("protect",INDIRECT(ADDRESS(ROW(),COLUMN())))=0</formula>
    </cfRule>
  </conditionalFormatting>
  <conditionalFormatting sqref="B174:G175">
    <cfRule type="expression" dxfId="160" priority="658">
      <formula>CELL("protect",INDIRECT(ADDRESS(ROW(),COLUMN())))=0</formula>
    </cfRule>
  </conditionalFormatting>
  <conditionalFormatting sqref="B177">
    <cfRule type="expression" dxfId="159" priority="657">
      <formula>CELL("protect",INDIRECT(ADDRESS(ROW(),COLUMN())))=0</formula>
    </cfRule>
  </conditionalFormatting>
  <conditionalFormatting sqref="B178">
    <cfRule type="expression" dxfId="158" priority="655">
      <formula>CELL("protect",INDIRECT(ADDRESS(ROW(),COLUMN())))=0</formula>
    </cfRule>
  </conditionalFormatting>
  <conditionalFormatting sqref="B180">
    <cfRule type="expression" dxfId="157" priority="651">
      <formula>CELL("protect",INDIRECT(ADDRESS(ROW(),COLUMN())))=0</formula>
    </cfRule>
  </conditionalFormatting>
  <conditionalFormatting sqref="B181">
    <cfRule type="expression" dxfId="156" priority="649">
      <formula>CELL("protect",INDIRECT(ADDRESS(ROW(),COLUMN())))=0</formula>
    </cfRule>
  </conditionalFormatting>
  <conditionalFormatting sqref="B182">
    <cfRule type="expression" dxfId="155" priority="647">
      <formula>CELL("protect",INDIRECT(ADDRESS(ROW(),COLUMN())))=0</formula>
    </cfRule>
  </conditionalFormatting>
  <conditionalFormatting sqref="I20">
    <cfRule type="expression" dxfId="154" priority="581">
      <formula>CELL("protect",INDIRECT(ADDRESS(ROW(),COLUMN())))=0</formula>
    </cfRule>
  </conditionalFormatting>
  <conditionalFormatting sqref="B183">
    <cfRule type="expression" dxfId="153" priority="645">
      <formula>CELL("protect",INDIRECT(ADDRESS(ROW(),COLUMN())))=0</formula>
    </cfRule>
  </conditionalFormatting>
  <conditionalFormatting sqref="I49">
    <cfRule type="expression" dxfId="152" priority="578">
      <formula>CELL("protect",INDIRECT(ADDRESS(ROW(),COLUMN())))=0</formula>
    </cfRule>
  </conditionalFormatting>
  <conditionalFormatting sqref="B184">
    <cfRule type="expression" dxfId="151" priority="643">
      <formula>CELL("protect",INDIRECT(ADDRESS(ROW(),COLUMN())))=0</formula>
    </cfRule>
  </conditionalFormatting>
  <conditionalFormatting sqref="B185:B186">
    <cfRule type="expression" dxfId="150" priority="641">
      <formula>CELL("protect",INDIRECT(ADDRESS(ROW(),COLUMN())))=0</formula>
    </cfRule>
  </conditionalFormatting>
  <conditionalFormatting sqref="I33">
    <cfRule type="expression" dxfId="149" priority="579">
      <formula>CELL("protect",INDIRECT(ADDRESS(ROW(),COLUMN())))=0</formula>
    </cfRule>
  </conditionalFormatting>
  <conditionalFormatting sqref="B187">
    <cfRule type="expression" dxfId="148" priority="639">
      <formula>CELL("protect",INDIRECT(ADDRESS(ROW(),COLUMN())))=0</formula>
    </cfRule>
  </conditionalFormatting>
  <conditionalFormatting sqref="I144">
    <cfRule type="expression" dxfId="147" priority="572">
      <formula>CELL("protect",INDIRECT(ADDRESS(ROW(),COLUMN())))=0</formula>
    </cfRule>
  </conditionalFormatting>
  <conditionalFormatting sqref="I27">
    <cfRule type="expression" dxfId="146" priority="580">
      <formula>CELL("protect",INDIRECT(ADDRESS(ROW(),COLUMN())))=0</formula>
    </cfRule>
  </conditionalFormatting>
  <conditionalFormatting sqref="I5">
    <cfRule type="expression" dxfId="145" priority="557">
      <formula>CELL("protect",INDIRECT(ADDRESS(ROW(),COLUMN())))=0</formula>
    </cfRule>
  </conditionalFormatting>
  <conditionalFormatting sqref="I174">
    <cfRule type="expression" dxfId="144" priority="561">
      <formula>CELL("protect",INDIRECT(ADDRESS(ROW(),COLUMN())))=0</formula>
    </cfRule>
  </conditionalFormatting>
  <conditionalFormatting sqref="H69">
    <cfRule type="expression" dxfId="143" priority="502">
      <formula>CELL("protect",INDIRECT(ADDRESS(ROW(),COLUMN())))=0</formula>
    </cfRule>
  </conditionalFormatting>
  <conditionalFormatting sqref="H73">
    <cfRule type="expression" dxfId="142" priority="507">
      <formula>CELL("protect",INDIRECT(ADDRESS(ROW(),COLUMN())))=0</formula>
    </cfRule>
  </conditionalFormatting>
  <conditionalFormatting sqref="H64:H65">
    <cfRule type="expression" dxfId="141" priority="506">
      <formula>CELL("protect",INDIRECT(ADDRESS(ROW(),COLUMN())))=0</formula>
    </cfRule>
  </conditionalFormatting>
  <conditionalFormatting sqref="I64">
    <cfRule type="expression" dxfId="140" priority="559">
      <formula>CELL("protect",INDIRECT(ADDRESS(ROW(),COLUMN())))=0</formula>
    </cfRule>
  </conditionalFormatting>
  <conditionalFormatting sqref="H66">
    <cfRule type="expression" dxfId="139" priority="505">
      <formula>CELL("protect",INDIRECT(ADDRESS(ROW(),COLUMN())))=0</formula>
    </cfRule>
  </conditionalFormatting>
  <conditionalFormatting sqref="H61">
    <cfRule type="expression" dxfId="138" priority="509">
      <formula>CELL("protect",INDIRECT(ADDRESS(ROW(),COLUMN())))=0</formula>
    </cfRule>
  </conditionalFormatting>
  <conditionalFormatting sqref="H59:H60">
    <cfRule type="expression" dxfId="137" priority="508">
      <formula>CELL("protect",INDIRECT(ADDRESS(ROW(),COLUMN())))=0</formula>
    </cfRule>
  </conditionalFormatting>
  <conditionalFormatting sqref="H68">
    <cfRule type="expression" dxfId="136" priority="503">
      <formula>CELL("protect",INDIRECT(ADDRESS(ROW(),COLUMN())))=0</formula>
    </cfRule>
  </conditionalFormatting>
  <conditionalFormatting sqref="H67">
    <cfRule type="expression" dxfId="135" priority="504">
      <formula>CELL("protect",INDIRECT(ADDRESS(ROW(),COLUMN())))=0</formula>
    </cfRule>
  </conditionalFormatting>
  <conditionalFormatting sqref="H72">
    <cfRule type="expression" dxfId="134" priority="501">
      <formula>CELL("protect",INDIRECT(ADDRESS(ROW(),COLUMN())))=0</formula>
    </cfRule>
  </conditionalFormatting>
  <conditionalFormatting sqref="I60">
    <cfRule type="expression" dxfId="133" priority="490">
      <formula>CELL("protect",INDIRECT(ADDRESS(ROW(),COLUMN())))=0</formula>
    </cfRule>
  </conditionalFormatting>
  <conditionalFormatting sqref="I59">
    <cfRule type="expression" dxfId="132" priority="489">
      <formula>CELL("protect",INDIRECT(ADDRESS(ROW(),COLUMN())))=0</formula>
    </cfRule>
  </conditionalFormatting>
  <conditionalFormatting sqref="I73">
    <cfRule type="expression" dxfId="131" priority="488">
      <formula>CELL("protect",INDIRECT(ADDRESS(ROW(),COLUMN())))=0</formula>
    </cfRule>
  </conditionalFormatting>
  <conditionalFormatting sqref="H144">
    <cfRule type="expression" dxfId="130" priority="346">
      <formula>CELL("protect",INDIRECT(ADDRESS(ROW(),COLUMN())))=0</formula>
    </cfRule>
  </conditionalFormatting>
  <conditionalFormatting sqref="H122">
    <cfRule type="expression" dxfId="129" priority="348">
      <formula>CELL("protect",INDIRECT(ADDRESS(ROW(),COLUMN())))=0</formula>
    </cfRule>
  </conditionalFormatting>
  <conditionalFormatting sqref="H132">
    <cfRule type="expression" dxfId="128" priority="347">
      <formula>CELL("protect",INDIRECT(ADDRESS(ROW(),COLUMN())))=0</formula>
    </cfRule>
  </conditionalFormatting>
  <conditionalFormatting sqref="H174:H175">
    <cfRule type="expression" dxfId="127" priority="341">
      <formula>CELL("protect",INDIRECT(ADDRESS(ROW(),COLUMN())))=0</formula>
    </cfRule>
  </conditionalFormatting>
  <conditionalFormatting sqref="H102">
    <cfRule type="expression" dxfId="126" priority="349">
      <formula>CELL("protect",INDIRECT(ADDRESS(ROW(),COLUMN())))=0</formula>
    </cfRule>
  </conditionalFormatting>
  <conditionalFormatting sqref="B176:H176">
    <cfRule type="expression" dxfId="125" priority="271">
      <formula>CELL("protect",INDIRECT(ADDRESS(ROW(),COLUMN())))=0</formula>
    </cfRule>
  </conditionalFormatting>
  <conditionalFormatting sqref="I175">
    <cfRule type="expression" dxfId="124" priority="270">
      <formula>CELL("protect",INDIRECT(ADDRESS(ROW(),COLUMN())))=0</formula>
    </cfRule>
  </conditionalFormatting>
  <conditionalFormatting sqref="I176">
    <cfRule type="expression" dxfId="123" priority="269">
      <formula>CELL("protect",INDIRECT(ADDRESS(ROW(),COLUMN())))=0</formula>
    </cfRule>
  </conditionalFormatting>
  <conditionalFormatting sqref="I179">
    <cfRule type="expression" dxfId="122" priority="278">
      <formula>CELL("protect",INDIRECT(ADDRESS(ROW(),COLUMN())))=0</formula>
    </cfRule>
  </conditionalFormatting>
  <conditionalFormatting sqref="H50:H58 H182:H186">
    <cfRule type="containsBlanks" dxfId="121" priority="190">
      <formula>LEN(TRIM(H50))=0</formula>
    </cfRule>
  </conditionalFormatting>
  <conditionalFormatting sqref="H12:H19">
    <cfRule type="containsBlanks" dxfId="120" priority="209">
      <formula>LEN(TRIM(H12))=0</formula>
    </cfRule>
  </conditionalFormatting>
  <conditionalFormatting sqref="H103:H121">
    <cfRule type="containsBlanks" dxfId="119" priority="175">
      <formula>LEN(TRIM(H103))=0</formula>
    </cfRule>
  </conditionalFormatting>
  <conditionalFormatting sqref="H89:H91 H99:H100 H93:H97">
    <cfRule type="containsBlanks" dxfId="118" priority="185">
      <formula>LEN(TRIM(H89))=0</formula>
    </cfRule>
  </conditionalFormatting>
  <conditionalFormatting sqref="H74:H87">
    <cfRule type="containsBlanks" dxfId="117" priority="187">
      <formula>LEN(TRIM(H74))=0</formula>
    </cfRule>
  </conditionalFormatting>
  <conditionalFormatting sqref="D7">
    <cfRule type="expression" dxfId="116" priority="208">
      <formula>CELL("protect",INDIRECT(ADDRESS(ROW(),COLUMN())))=0</formula>
    </cfRule>
  </conditionalFormatting>
  <conditionalFormatting sqref="H23:H26">
    <cfRule type="containsBlanks" dxfId="115" priority="206">
      <formula>LEN(TRIM(H23))=0</formula>
    </cfRule>
  </conditionalFormatting>
  <conditionalFormatting sqref="H21">
    <cfRule type="expression" dxfId="114" priority="204">
      <formula>CELL("protect",INDIRECT(ADDRESS(ROW(),COLUMN())))=0</formula>
    </cfRule>
  </conditionalFormatting>
  <conditionalFormatting sqref="F21:G21">
    <cfRule type="expression" dxfId="113" priority="205">
      <formula>CELL("protect",INDIRECT(ADDRESS(ROW(),COLUMN())))=0</formula>
    </cfRule>
  </conditionalFormatting>
  <conditionalFormatting sqref="H22">
    <cfRule type="expression" dxfId="112" priority="202">
      <formula>CELL("protect",INDIRECT(ADDRESS(ROW(),COLUMN())))=0</formula>
    </cfRule>
  </conditionalFormatting>
  <conditionalFormatting sqref="F22:G22">
    <cfRule type="expression" dxfId="111" priority="203">
      <formula>CELL("protect",INDIRECT(ADDRESS(ROW(),COLUMN())))=0</formula>
    </cfRule>
  </conditionalFormatting>
  <conditionalFormatting sqref="D27">
    <cfRule type="expression" dxfId="110" priority="201">
      <formula>CELL("protect",INDIRECT(ADDRESS(ROW(),COLUMN())))=0</formula>
    </cfRule>
  </conditionalFormatting>
  <conditionalFormatting sqref="D8">
    <cfRule type="expression" dxfId="109" priority="200">
      <formula>CELL("protect",INDIRECT(ADDRESS(ROW(),COLUMN())))=0</formula>
    </cfRule>
  </conditionalFormatting>
  <conditionalFormatting sqref="D33">
    <cfRule type="expression" dxfId="108" priority="198">
      <formula>CELL("protect",INDIRECT(ADDRESS(ROW(),COLUMN())))=0</formula>
    </cfRule>
  </conditionalFormatting>
  <conditionalFormatting sqref="D9">
    <cfRule type="expression" dxfId="107" priority="197">
      <formula>CELL("protect",INDIRECT(ADDRESS(ROW(),COLUMN())))=0</formula>
    </cfRule>
  </conditionalFormatting>
  <conditionalFormatting sqref="B35:B48">
    <cfRule type="expression" dxfId="106" priority="196">
      <formula>CELL("protect",INDIRECT(ADDRESS(ROW(),COLUMN())))=0</formula>
    </cfRule>
  </conditionalFormatting>
  <conditionalFormatting sqref="H28:H32">
    <cfRule type="containsBlanks" dxfId="105" priority="195">
      <formula>LEN(TRIM(H28))=0</formula>
    </cfRule>
  </conditionalFormatting>
  <conditionalFormatting sqref="H34:H43 H45:H48">
    <cfRule type="containsBlanks" dxfId="104" priority="193">
      <formula>LEN(TRIM(H34))=0</formula>
    </cfRule>
  </conditionalFormatting>
  <conditionalFormatting sqref="H62:H63">
    <cfRule type="containsBlanks" dxfId="103" priority="189">
      <formula>LEN(TRIM(H62))=0</formula>
    </cfRule>
  </conditionalFormatting>
  <conditionalFormatting sqref="H98">
    <cfRule type="expression" dxfId="102" priority="183">
      <formula>CELL("protect",INDIRECT(ADDRESS(ROW(),COLUMN())))=0</formula>
    </cfRule>
  </conditionalFormatting>
  <conditionalFormatting sqref="F98:G98">
    <cfRule type="expression" dxfId="101" priority="184">
      <formula>CELL("protect",INDIRECT(ADDRESS(ROW(),COLUMN())))=0</formula>
    </cfRule>
  </conditionalFormatting>
  <conditionalFormatting sqref="H133">
    <cfRule type="expression" dxfId="100" priority="178">
      <formula>CELL("protect",INDIRECT(ADDRESS(ROW(),COLUMN())))=0</formula>
    </cfRule>
  </conditionalFormatting>
  <conditionalFormatting sqref="F133:G133">
    <cfRule type="expression" dxfId="99" priority="179">
      <formula>CELL("protect",INDIRECT(ADDRESS(ROW(),COLUMN())))=0</formula>
    </cfRule>
  </conditionalFormatting>
  <conditionalFormatting sqref="H134">
    <cfRule type="expression" dxfId="98" priority="176">
      <formula>CELL("protect",INDIRECT(ADDRESS(ROW(),COLUMN())))=0</formula>
    </cfRule>
  </conditionalFormatting>
  <conditionalFormatting sqref="F134:G134">
    <cfRule type="expression" dxfId="97" priority="177">
      <formula>CELL("protect",INDIRECT(ADDRESS(ROW(),COLUMN())))=0</formula>
    </cfRule>
  </conditionalFormatting>
  <conditionalFormatting sqref="H123:H131">
    <cfRule type="containsBlanks" dxfId="96" priority="174">
      <formula>LEN(TRIM(H123))=0</formula>
    </cfRule>
  </conditionalFormatting>
  <conditionalFormatting sqref="B70:E70 G70 I70">
    <cfRule type="expression" dxfId="95" priority="173">
      <formula>CELL("protect",INDIRECT(ADDRESS(ROW(),COLUMN())))=0</formula>
    </cfRule>
  </conditionalFormatting>
  <conditionalFormatting sqref="F70">
    <cfRule type="expression" dxfId="94" priority="172">
      <formula>CELL("protect",INDIRECT(ADDRESS(ROW(),COLUMN())))=0</formula>
    </cfRule>
  </conditionalFormatting>
  <conditionalFormatting sqref="H70">
    <cfRule type="expression" dxfId="93" priority="171">
      <formula>CELL("protect",INDIRECT(ADDRESS(ROW(),COLUMN())))=0</formula>
    </cfRule>
  </conditionalFormatting>
  <conditionalFormatting sqref="C136">
    <cfRule type="expression" dxfId="92" priority="169">
      <formula>CELL("protect",INDIRECT(ADDRESS(ROW(),COLUMN())))=0</formula>
    </cfRule>
  </conditionalFormatting>
  <conditionalFormatting sqref="B136">
    <cfRule type="expression" dxfId="91" priority="170">
      <formula>CELL("protect",INDIRECT(ADDRESS(ROW(),COLUMN())))=0</formula>
    </cfRule>
  </conditionalFormatting>
  <conditionalFormatting sqref="B137">
    <cfRule type="expression" dxfId="90" priority="167">
      <formula>CELL("protect",INDIRECT(ADDRESS(ROW(),COLUMN())))=0</formula>
    </cfRule>
  </conditionalFormatting>
  <conditionalFormatting sqref="B135:G135">
    <cfRule type="expression" dxfId="89" priority="168">
      <formula>CELL("protect",INDIRECT(ADDRESS(ROW(),COLUMN())))=0</formula>
    </cfRule>
  </conditionalFormatting>
  <conditionalFormatting sqref="B142">
    <cfRule type="expression" dxfId="88" priority="157">
      <formula>CELL("protect",INDIRECT(ADDRESS(ROW(),COLUMN())))=0</formula>
    </cfRule>
  </conditionalFormatting>
  <conditionalFormatting sqref="C137">
    <cfRule type="expression" dxfId="87" priority="166">
      <formula>CELL("protect",INDIRECT(ADDRESS(ROW(),COLUMN())))=0</formula>
    </cfRule>
  </conditionalFormatting>
  <conditionalFormatting sqref="C141">
    <cfRule type="expression" dxfId="86" priority="158">
      <formula>CELL("protect",INDIRECT(ADDRESS(ROW(),COLUMN())))=0</formula>
    </cfRule>
  </conditionalFormatting>
  <conditionalFormatting sqref="C138">
    <cfRule type="expression" dxfId="85" priority="164">
      <formula>CELL("protect",INDIRECT(ADDRESS(ROW(),COLUMN())))=0</formula>
    </cfRule>
  </conditionalFormatting>
  <conditionalFormatting sqref="B139">
    <cfRule type="expression" dxfId="84" priority="163">
      <formula>CELL("protect",INDIRECT(ADDRESS(ROW(),COLUMN())))=0</formula>
    </cfRule>
  </conditionalFormatting>
  <conditionalFormatting sqref="B138">
    <cfRule type="expression" dxfId="83" priority="165">
      <formula>CELL("protect",INDIRECT(ADDRESS(ROW(),COLUMN())))=0</formula>
    </cfRule>
  </conditionalFormatting>
  <conditionalFormatting sqref="C139">
    <cfRule type="expression" dxfId="82" priority="162">
      <formula>CELL("protect",INDIRECT(ADDRESS(ROW(),COLUMN())))=0</formula>
    </cfRule>
  </conditionalFormatting>
  <conditionalFormatting sqref="B143">
    <cfRule type="expression" dxfId="81" priority="155">
      <formula>CELL("protect",INDIRECT(ADDRESS(ROW(),COLUMN())))=0</formula>
    </cfRule>
  </conditionalFormatting>
  <conditionalFormatting sqref="B140">
    <cfRule type="expression" dxfId="80" priority="161">
      <formula>CELL("protect",INDIRECT(ADDRESS(ROW(),COLUMN())))=0</formula>
    </cfRule>
  </conditionalFormatting>
  <conditionalFormatting sqref="I135">
    <cfRule type="expression" dxfId="79" priority="149">
      <formula>CELL("protect",INDIRECT(ADDRESS(ROW(),COLUMN())))=0</formula>
    </cfRule>
  </conditionalFormatting>
  <conditionalFormatting sqref="H135">
    <cfRule type="expression" dxfId="78" priority="148">
      <formula>CELL("protect",INDIRECT(ADDRESS(ROW(),COLUMN())))=0</formula>
    </cfRule>
  </conditionalFormatting>
  <conditionalFormatting sqref="C143">
    <cfRule type="expression" dxfId="77" priority="154">
      <formula>CELL("protect",INDIRECT(ADDRESS(ROW(),COLUMN())))=0</formula>
    </cfRule>
  </conditionalFormatting>
  <conditionalFormatting sqref="C140">
    <cfRule type="expression" dxfId="76" priority="160">
      <formula>CELL("protect",INDIRECT(ADDRESS(ROW(),COLUMN())))=0</formula>
    </cfRule>
  </conditionalFormatting>
  <conditionalFormatting sqref="B164">
    <cfRule type="expression" dxfId="75" priority="122">
      <formula>CELL("protect",INDIRECT(ADDRESS(ROW(),COLUMN())))=0</formula>
    </cfRule>
  </conditionalFormatting>
  <conditionalFormatting sqref="B141">
    <cfRule type="expression" dxfId="74" priority="159">
      <formula>CELL("protect",INDIRECT(ADDRESS(ROW(),COLUMN())))=0</formula>
    </cfRule>
  </conditionalFormatting>
  <conditionalFormatting sqref="C142">
    <cfRule type="expression" dxfId="73" priority="156">
      <formula>CELL("protect",INDIRECT(ADDRESS(ROW(),COLUMN())))=0</formula>
    </cfRule>
  </conditionalFormatting>
  <conditionalFormatting sqref="B165">
    <cfRule type="expression" dxfId="72" priority="120">
      <formula>CELL("protect",INDIRECT(ADDRESS(ROW(),COLUMN())))=0</formula>
    </cfRule>
  </conditionalFormatting>
  <conditionalFormatting sqref="H156">
    <cfRule type="expression" dxfId="71" priority="111">
      <formula>CELL("protect",INDIRECT(ADDRESS(ROW(),COLUMN())))=0</formula>
    </cfRule>
  </conditionalFormatting>
  <conditionalFormatting sqref="H145:H154">
    <cfRule type="containsBlanks" dxfId="70" priority="143">
      <formula>LEN(TRIM(H145))=0</formula>
    </cfRule>
  </conditionalFormatting>
  <conditionalFormatting sqref="H136:H143">
    <cfRule type="containsBlanks" dxfId="69" priority="144">
      <formula>LEN(TRIM(H136))=0</formula>
    </cfRule>
  </conditionalFormatting>
  <conditionalFormatting sqref="B71:E71 G71 I71">
    <cfRule type="expression" dxfId="68" priority="142">
      <formula>CELL("protect",INDIRECT(ADDRESS(ROW(),COLUMN())))=0</formula>
    </cfRule>
  </conditionalFormatting>
  <conditionalFormatting sqref="F71">
    <cfRule type="expression" dxfId="67" priority="141">
      <formula>CELL("protect",INDIRECT(ADDRESS(ROW(),COLUMN())))=0</formula>
    </cfRule>
  </conditionalFormatting>
  <conditionalFormatting sqref="H71">
    <cfRule type="expression" dxfId="66" priority="140">
      <formula>CELL("protect",INDIRECT(ADDRESS(ROW(),COLUMN())))=0</formula>
    </cfRule>
  </conditionalFormatting>
  <conditionalFormatting sqref="B160">
    <cfRule type="expression" dxfId="65" priority="130">
      <formula>CELL("protect",INDIRECT(ADDRESS(ROW(),COLUMN())))=0</formula>
    </cfRule>
  </conditionalFormatting>
  <conditionalFormatting sqref="B155:G155">
    <cfRule type="expression" dxfId="64" priority="137">
      <formula>CELL("protect",INDIRECT(ADDRESS(ROW(),COLUMN())))=0</formula>
    </cfRule>
  </conditionalFormatting>
  <conditionalFormatting sqref="B156">
    <cfRule type="expression" dxfId="63" priority="139">
      <formula>CELL("protect",INDIRECT(ADDRESS(ROW(),COLUMN())))=0</formula>
    </cfRule>
  </conditionalFormatting>
  <conditionalFormatting sqref="B163">
    <cfRule type="expression" dxfId="62" priority="124">
      <formula>CELL("protect",INDIRECT(ADDRESS(ROW(),COLUMN())))=0</formula>
    </cfRule>
  </conditionalFormatting>
  <conditionalFormatting sqref="C156:C173">
    <cfRule type="expression" dxfId="61" priority="138">
      <formula>CELL("protect",INDIRECT(ADDRESS(ROW(),COLUMN())))=0</formula>
    </cfRule>
  </conditionalFormatting>
  <conditionalFormatting sqref="B159">
    <cfRule type="expression" dxfId="60" priority="132">
      <formula>CELL("protect",INDIRECT(ADDRESS(ROW(),COLUMN())))=0</formula>
    </cfRule>
  </conditionalFormatting>
  <conditionalFormatting sqref="B162">
    <cfRule type="expression" dxfId="59" priority="126">
      <formula>CELL("protect",INDIRECT(ADDRESS(ROW(),COLUMN())))=0</formula>
    </cfRule>
  </conditionalFormatting>
  <conditionalFormatting sqref="F156:G156">
    <cfRule type="expression" dxfId="58" priority="112">
      <formula>CELL("protect",INDIRECT(ADDRESS(ROW(),COLUMN())))=0</formula>
    </cfRule>
  </conditionalFormatting>
  <conditionalFormatting sqref="B161">
    <cfRule type="expression" dxfId="57" priority="128">
      <formula>CELL("protect",INDIRECT(ADDRESS(ROW(),COLUMN())))=0</formula>
    </cfRule>
  </conditionalFormatting>
  <conditionalFormatting sqref="H155">
    <cfRule type="expression" dxfId="56" priority="117">
      <formula>CELL("protect",INDIRECT(ADDRESS(ROW(),COLUMN())))=0</formula>
    </cfRule>
  </conditionalFormatting>
  <conditionalFormatting sqref="B157">
    <cfRule type="expression" dxfId="55" priority="136">
      <formula>CELL("protect",INDIRECT(ADDRESS(ROW(),COLUMN())))=0</formula>
    </cfRule>
  </conditionalFormatting>
  <conditionalFormatting sqref="B158">
    <cfRule type="expression" dxfId="54" priority="134">
      <formula>CELL("protect",INDIRECT(ADDRESS(ROW(),COLUMN())))=0</formula>
    </cfRule>
  </conditionalFormatting>
  <conditionalFormatting sqref="I155">
    <cfRule type="expression" dxfId="53" priority="118">
      <formula>CELL("protect",INDIRECT(ADDRESS(ROW(),COLUMN())))=0</formula>
    </cfRule>
  </conditionalFormatting>
  <conditionalFormatting sqref="H157:H173">
    <cfRule type="expression" dxfId="52" priority="109">
      <formula>CELL("protect",INDIRECT(ADDRESS(ROW(),COLUMN())))=0</formula>
    </cfRule>
  </conditionalFormatting>
  <conditionalFormatting sqref="F157:G173">
    <cfRule type="expression" dxfId="51" priority="110">
      <formula>CELL("protect",INDIRECT(ADDRESS(ROW(),COLUMN())))=0</formula>
    </cfRule>
  </conditionalFormatting>
  <conditionalFormatting sqref="B166:B173">
    <cfRule type="expression" dxfId="50" priority="108">
      <formula>CELL("protect",INDIRECT(ADDRESS(ROW(),COLUMN())))=0</formula>
    </cfRule>
  </conditionalFormatting>
  <conditionalFormatting sqref="C177:C187">
    <cfRule type="expression" dxfId="49" priority="68">
      <formula>CELL("protect",INDIRECT(ADDRESS(ROW(),COLUMN())))=0</formula>
    </cfRule>
  </conditionalFormatting>
  <conditionalFormatting sqref="D186">
    <cfRule type="expression" dxfId="48" priority="66">
      <formula>CELL("protect",INDIRECT(ADDRESS(ROW(),COLUMN())))=0</formula>
    </cfRule>
  </conditionalFormatting>
  <conditionalFormatting sqref="H177">
    <cfRule type="containsBlanks" dxfId="47" priority="64">
      <formula>LEN(TRIM(H177))=0</formula>
    </cfRule>
  </conditionalFormatting>
  <conditionalFormatting sqref="H178">
    <cfRule type="expression" dxfId="46" priority="62">
      <formula>CELL("protect",INDIRECT(ADDRESS(ROW(),COLUMN())))=0</formula>
    </cfRule>
  </conditionalFormatting>
  <conditionalFormatting sqref="F178:G178">
    <cfRule type="expression" dxfId="45" priority="63">
      <formula>CELL("protect",INDIRECT(ADDRESS(ROW(),COLUMN())))=0</formula>
    </cfRule>
  </conditionalFormatting>
  <conditionalFormatting sqref="I180">
    <cfRule type="expression" dxfId="44" priority="61">
      <formula>CELL("protect",INDIRECT(ADDRESS(ROW(),COLUMN())))=0</formula>
    </cfRule>
  </conditionalFormatting>
  <conditionalFormatting sqref="D185">
    <cfRule type="expression" dxfId="43" priority="59">
      <formula>CELL("protect",INDIRECT(ADDRESS(ROW(),COLUMN())))=0</formula>
    </cfRule>
  </conditionalFormatting>
  <conditionalFormatting sqref="I181">
    <cfRule type="expression" dxfId="42" priority="58">
      <formula>CELL("protect",INDIRECT(ADDRESS(ROW(),COLUMN())))=0</formula>
    </cfRule>
  </conditionalFormatting>
  <conditionalFormatting sqref="D185">
    <cfRule type="expression" dxfId="41" priority="56">
      <formula>CELL("protect",INDIRECT(ADDRESS(ROW(),COLUMN())))=0</formula>
    </cfRule>
  </conditionalFormatting>
  <conditionalFormatting sqref="D182">
    <cfRule type="expression" dxfId="40" priority="52">
      <formula>CELL("protect",INDIRECT(ADDRESS(ROW(),COLUMN())))=0</formula>
    </cfRule>
  </conditionalFormatting>
  <conditionalFormatting sqref="I182">
    <cfRule type="expression" dxfId="39" priority="54">
      <formula>CELL("protect",INDIRECT(ADDRESS(ROW(),COLUMN())))=0</formula>
    </cfRule>
  </conditionalFormatting>
  <conditionalFormatting sqref="H180:H182">
    <cfRule type="containsBlanks" dxfId="38" priority="49">
      <formula>LEN(TRIM(H180))=0</formula>
    </cfRule>
  </conditionalFormatting>
  <conditionalFormatting sqref="D187">
    <cfRule type="expression" dxfId="37" priority="46">
      <formula>CELL("protect",INDIRECT(ADDRESS(ROW(),COLUMN())))=0</formula>
    </cfRule>
  </conditionalFormatting>
  <conditionalFormatting sqref="I178">
    <cfRule type="expression" dxfId="36" priority="41">
      <formula>CELL("protect",INDIRECT(ADDRESS(ROW(),COLUMN())))=0</formula>
    </cfRule>
  </conditionalFormatting>
  <conditionalFormatting sqref="D185">
    <cfRule type="expression" dxfId="35" priority="40">
      <formula>CELL("protect",INDIRECT(ADDRESS(ROW(),COLUMN())))=0</formula>
    </cfRule>
  </conditionalFormatting>
  <conditionalFormatting sqref="I179">
    <cfRule type="expression" dxfId="34" priority="39">
      <formula>CELL("protect",INDIRECT(ADDRESS(ROW(),COLUMN())))=0</formula>
    </cfRule>
  </conditionalFormatting>
  <conditionalFormatting sqref="D184">
    <cfRule type="expression" dxfId="33" priority="38">
      <formula>CELL("protect",INDIRECT(ADDRESS(ROW(),COLUMN())))=0</formula>
    </cfRule>
  </conditionalFormatting>
  <conditionalFormatting sqref="I180">
    <cfRule type="expression" dxfId="32" priority="37">
      <formula>CELL("protect",INDIRECT(ADDRESS(ROW(),COLUMN())))=0</formula>
    </cfRule>
  </conditionalFormatting>
  <conditionalFormatting sqref="D184">
    <cfRule type="expression" dxfId="31" priority="36">
      <formula>CELL("protect",INDIRECT(ADDRESS(ROW(),COLUMN())))=0</formula>
    </cfRule>
  </conditionalFormatting>
  <conditionalFormatting sqref="D181">
    <cfRule type="expression" dxfId="30" priority="34">
      <formula>CELL("protect",INDIRECT(ADDRESS(ROW(),COLUMN())))=0</formula>
    </cfRule>
  </conditionalFormatting>
  <conditionalFormatting sqref="I181">
    <cfRule type="expression" dxfId="29" priority="35">
      <formula>CELL("protect",INDIRECT(ADDRESS(ROW(),COLUMN())))=0</formula>
    </cfRule>
  </conditionalFormatting>
  <conditionalFormatting sqref="H186">
    <cfRule type="containsBlanks" dxfId="28" priority="30">
      <formula>LEN(TRIM(H186))=0</formula>
    </cfRule>
  </conditionalFormatting>
  <conditionalFormatting sqref="H178">
    <cfRule type="containsBlanks" dxfId="27" priority="33">
      <formula>LEN(TRIM(H178))=0</formula>
    </cfRule>
  </conditionalFormatting>
  <conditionalFormatting sqref="D186">
    <cfRule type="expression" dxfId="26" priority="32">
      <formula>CELL("protect",INDIRECT(ADDRESS(ROW(),COLUMN())))=0</formula>
    </cfRule>
  </conditionalFormatting>
  <conditionalFormatting sqref="I186">
    <cfRule type="expression" dxfId="25" priority="31">
      <formula>CELL("protect",INDIRECT(ADDRESS(ROW(),COLUMN())))=0</formula>
    </cfRule>
  </conditionalFormatting>
  <conditionalFormatting sqref="H187">
    <cfRule type="expression" dxfId="24" priority="26">
      <formula>CELL("protect",INDIRECT(ADDRESS(ROW(),COLUMN())))=0</formula>
    </cfRule>
  </conditionalFormatting>
  <conditionalFormatting sqref="F187:G187">
    <cfRule type="expression" dxfId="23" priority="27">
      <formula>CELL("protect",INDIRECT(ADDRESS(ROW(),COLUMN())))=0</formula>
    </cfRule>
  </conditionalFormatting>
  <conditionalFormatting sqref="I177">
    <cfRule type="expression" dxfId="22" priority="25">
      <formula>CELL("protect",INDIRECT(ADDRESS(ROW(),COLUMN())))=0</formula>
    </cfRule>
  </conditionalFormatting>
  <conditionalFormatting sqref="I154">
    <cfRule type="expression" dxfId="21" priority="24">
      <formula>CELL("protect",INDIRECT(ADDRESS(ROW(),COLUMN())))=0</formula>
    </cfRule>
  </conditionalFormatting>
  <conditionalFormatting sqref="I145:I153">
    <cfRule type="expression" dxfId="20" priority="23">
      <formula>CELL("protect",INDIRECT(ADDRESS(ROW(),COLUMN())))=0</formula>
    </cfRule>
  </conditionalFormatting>
  <conditionalFormatting sqref="I136:I143">
    <cfRule type="expression" dxfId="19" priority="22">
      <formula>CELL("protect",INDIRECT(ADDRESS(ROW(),COLUMN())))=0</formula>
    </cfRule>
  </conditionalFormatting>
  <conditionalFormatting sqref="I123:I131">
    <cfRule type="expression" dxfId="18" priority="21">
      <formula>CELL("protect",INDIRECT(ADDRESS(ROW(),COLUMN())))=0</formula>
    </cfRule>
  </conditionalFormatting>
  <conditionalFormatting sqref="I103:I121">
    <cfRule type="expression" dxfId="17" priority="20">
      <formula>CELL("protect",INDIRECT(ADDRESS(ROW(),COLUMN())))=0</formula>
    </cfRule>
  </conditionalFormatting>
  <conditionalFormatting sqref="I99:I100">
    <cfRule type="expression" dxfId="16" priority="19">
      <formula>CELL("protect",INDIRECT(ADDRESS(ROW(),COLUMN())))=0</formula>
    </cfRule>
  </conditionalFormatting>
  <conditionalFormatting sqref="I89:I91 I93:I97">
    <cfRule type="expression" dxfId="15" priority="18">
      <formula>CELL("protect",INDIRECT(ADDRESS(ROW(),COLUMN())))=0</formula>
    </cfRule>
  </conditionalFormatting>
  <conditionalFormatting sqref="H101">
    <cfRule type="expression" dxfId="14" priority="16">
      <formula>CELL("protect",INDIRECT(ADDRESS(ROW(),COLUMN())))=0</formula>
    </cfRule>
  </conditionalFormatting>
  <conditionalFormatting sqref="F101:G101">
    <cfRule type="expression" dxfId="13" priority="17">
      <formula>CELL("protect",INDIRECT(ADDRESS(ROW(),COLUMN())))=0</formula>
    </cfRule>
  </conditionalFormatting>
  <conditionalFormatting sqref="I74:I87">
    <cfRule type="expression" dxfId="12" priority="15">
      <formula>CELL("protect",INDIRECT(ADDRESS(ROW(),COLUMN())))=0</formula>
    </cfRule>
  </conditionalFormatting>
  <conditionalFormatting sqref="I62:I63">
    <cfRule type="expression" dxfId="11" priority="14">
      <formula>CELL("protect",INDIRECT(ADDRESS(ROW(),COLUMN())))=0</formula>
    </cfRule>
  </conditionalFormatting>
  <conditionalFormatting sqref="I50:I58">
    <cfRule type="expression" dxfId="10" priority="13">
      <formula>CELL("protect",INDIRECT(ADDRESS(ROW(),COLUMN())))=0</formula>
    </cfRule>
  </conditionalFormatting>
  <conditionalFormatting sqref="I34:I43 I45:I48">
    <cfRule type="expression" dxfId="9" priority="12">
      <formula>CELL("protect",INDIRECT(ADDRESS(ROW(),COLUMN())))=0</formula>
    </cfRule>
  </conditionalFormatting>
  <conditionalFormatting sqref="I28:I32">
    <cfRule type="expression" dxfId="8" priority="11">
      <formula>CELL("protect",INDIRECT(ADDRESS(ROW(),COLUMN())))=0</formula>
    </cfRule>
  </conditionalFormatting>
  <conditionalFormatting sqref="I23:I26">
    <cfRule type="expression" dxfId="7" priority="10">
      <formula>CELL("protect",INDIRECT(ADDRESS(ROW(),COLUMN())))=0</formula>
    </cfRule>
  </conditionalFormatting>
  <conditionalFormatting sqref="I12:I19">
    <cfRule type="expression" dxfId="6" priority="9">
      <formula>CELL("protect",INDIRECT(ADDRESS(ROW(),COLUMN())))=0</formula>
    </cfRule>
  </conditionalFormatting>
  <conditionalFormatting sqref="H44">
    <cfRule type="expression" dxfId="5" priority="5">
      <formula>CELL("protect",INDIRECT(ADDRESS(ROW(),COLUMN())))=0</formula>
    </cfRule>
  </conditionalFormatting>
  <conditionalFormatting sqref="F44:G44">
    <cfRule type="expression" dxfId="4" priority="6">
      <formula>CELL("protect",INDIRECT(ADDRESS(ROW(),COLUMN())))=0</formula>
    </cfRule>
  </conditionalFormatting>
  <conditionalFormatting sqref="H92">
    <cfRule type="expression" dxfId="3" priority="3">
      <formula>CELL("protect",INDIRECT(ADDRESS(ROW(),COLUMN())))=0</formula>
    </cfRule>
  </conditionalFormatting>
  <conditionalFormatting sqref="F92:G92">
    <cfRule type="expression" dxfId="2" priority="4">
      <formula>CELL("protect",INDIRECT(ADDRESS(ROW(),COLUMN())))=0</formula>
    </cfRule>
  </conditionalFormatting>
  <conditionalFormatting sqref="H179">
    <cfRule type="expression" dxfId="1" priority="2">
      <formula>CELL("protect",INDIRECT(ADDRESS(ROW(),COLUMN())))=0</formula>
    </cfRule>
  </conditionalFormatting>
  <conditionalFormatting sqref="H179">
    <cfRule type="containsBlanks" dxfId="0" priority="1">
      <formula>LEN(TRIM(H179))=0</formula>
    </cfRule>
  </conditionalFormatting>
  <dataValidations count="1">
    <dataValidation type="custom" allowBlank="1" showInputMessage="1" showErrorMessage="1" errorTitle="Preverite vnos" error="Ceno na EM je potrebno vnesti zaokroženo  na dve decimalni mesti." sqref="H49 H27 H98 H20:H22 H3:H11 H133:H134 H33 H101 H156:H173 H176 H92 H44 H178:H1048576">
      <formula1>H3=ROUND(H3,2)</formula1>
    </dataValidation>
  </dataValidations>
  <pageMargins left="0.7" right="0.7" top="0.75" bottom="0.75" header="0.3" footer="0.3"/>
  <pageSetup paperSize="9" orientation="portrait" r:id="rId1"/>
  <ignoredErrors>
    <ignoredError sqref="C5" twoDigitTextYear="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2</vt:i4>
      </vt:variant>
    </vt:vector>
  </HeadingPairs>
  <TitlesOfParts>
    <vt:vector size="2" baseType="lpstr">
      <vt:lpstr>REKAP</vt:lpstr>
      <vt:lpstr>3-4 SV Litija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2021-10-20T08:35:48Z</cp:lastPrinted>
  <dcterms:created xsi:type="dcterms:W3CDTF">2021-10-19T11:46:27Z</dcterms:created>
  <dcterms:modified xsi:type="dcterms:W3CDTF">2024-01-03T13:19:42Z</dcterms:modified>
</cp:coreProperties>
</file>